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ityo\Documents\Budget Folder\"/>
    </mc:Choice>
  </mc:AlternateContent>
  <xr:revisionPtr revIDLastSave="0" documentId="8_{0F1F0662-3C5D-49DE-B777-FBAAC940C58A}" xr6:coauthVersionLast="47" xr6:coauthVersionMax="47" xr10:uidLastSave="{00000000-0000-0000-0000-000000000000}"/>
  <workbookProtection workbookAlgorithmName="SHA-512" workbookHashValue="Az5R7Si6l5ER/eJKv/UsggUsNJtjpoZYcjWNF1AN+yIIZU/hPMULcd8c0A6RVZ+2LRZ5teR/c3DN7qrNkluWgA==" workbookSaltValue="UdYcG8Z488jYUFtPvQxGBA==" workbookSpinCount="100000" lockStructure="1"/>
  <bookViews>
    <workbookView xWindow="-108" yWindow="-108" windowWidth="23256" windowHeight="12456" tabRatio="916" activeTab="1"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8 (2)" sheetId="14" r:id="rId9"/>
    <sheet name="Page 8 (3)" sheetId="15" r:id="rId10"/>
    <sheet name="Page 8 (4)" sheetId="16" r:id="rId11"/>
    <sheet name="Page 8 (5)" sheetId="17" r:id="rId12"/>
    <sheet name="Page 9" sheetId="10" r:id="rId13"/>
    <sheet name="Page 10" sheetId="11" r:id="rId14"/>
    <sheet name="Page 10 (2)" sheetId="18" r:id="rId15"/>
    <sheet name="Page 10 (3)" sheetId="19" r:id="rId16"/>
    <sheet name="Page 10 (4)" sheetId="20" r:id="rId17"/>
    <sheet name="Page 10 (5)" sheetId="21" r:id="rId18"/>
    <sheet name="Page 10 (6)" sheetId="22" r:id="rId19"/>
  </sheets>
  <calcPr calcId="181029"/>
  <fileRecoveryPr repairLoad="1"/>
</workbook>
</file>

<file path=xl/calcChain.xml><?xml version="1.0" encoding="utf-8"?>
<calcChain xmlns="http://schemas.openxmlformats.org/spreadsheetml/2006/main">
  <c r="F23" i="4" l="1"/>
  <c r="A49" i="2"/>
  <c r="G20" i="21" l="1"/>
  <c r="G32" i="22" l="1"/>
  <c r="F32" i="22"/>
  <c r="E32" i="22"/>
  <c r="D32" i="22"/>
  <c r="G20" i="22"/>
  <c r="F20" i="22"/>
  <c r="E20" i="22"/>
  <c r="D4" i="22"/>
  <c r="D24" i="22" s="1"/>
  <c r="B1" i="22"/>
  <c r="G32" i="21"/>
  <c r="F32" i="21"/>
  <c r="E32" i="21"/>
  <c r="D32" i="21"/>
  <c r="F20" i="21"/>
  <c r="E20" i="21"/>
  <c r="D4" i="21"/>
  <c r="D24" i="21" s="1"/>
  <c r="B1" i="21"/>
  <c r="G32" i="20"/>
  <c r="F32" i="20"/>
  <c r="E32" i="20"/>
  <c r="D32" i="20"/>
  <c r="G20" i="20"/>
  <c r="F20" i="20"/>
  <c r="E20" i="20"/>
  <c r="D4" i="20"/>
  <c r="D24" i="20" s="1"/>
  <c r="B1" i="20"/>
  <c r="G32" i="19"/>
  <c r="F32" i="19"/>
  <c r="E32" i="19"/>
  <c r="D32" i="19"/>
  <c r="G20" i="19"/>
  <c r="F20" i="19"/>
  <c r="E20" i="19"/>
  <c r="D4" i="19"/>
  <c r="D24" i="19" s="1"/>
  <c r="B1" i="19"/>
  <c r="G32" i="18"/>
  <c r="F32" i="18"/>
  <c r="E32" i="18"/>
  <c r="D32" i="18"/>
  <c r="G20" i="18"/>
  <c r="F20" i="18"/>
  <c r="E20" i="18"/>
  <c r="D4" i="18"/>
  <c r="D24" i="18" s="1"/>
  <c r="B1" i="18"/>
  <c r="G31" i="17"/>
  <c r="F31" i="17"/>
  <c r="E31" i="17"/>
  <c r="D31" i="17"/>
  <c r="G20" i="17"/>
  <c r="F20" i="17"/>
  <c r="E20" i="17"/>
  <c r="D4" i="17"/>
  <c r="D24" i="17" s="1"/>
  <c r="B1" i="17"/>
  <c r="G31" i="16"/>
  <c r="F31" i="16"/>
  <c r="E31" i="16"/>
  <c r="D31" i="16"/>
  <c r="G20" i="16"/>
  <c r="F20" i="16"/>
  <c r="E20" i="16"/>
  <c r="D4" i="16"/>
  <c r="D24" i="16" s="1"/>
  <c r="B1" i="16"/>
  <c r="G31" i="15"/>
  <c r="F31" i="15"/>
  <c r="E31" i="15"/>
  <c r="D31" i="15"/>
  <c r="G20" i="15"/>
  <c r="F20" i="15"/>
  <c r="E20" i="15"/>
  <c r="D4" i="15"/>
  <c r="D24" i="15" s="1"/>
  <c r="B1" i="15"/>
  <c r="G31" i="14"/>
  <c r="F31" i="14"/>
  <c r="E31" i="14"/>
  <c r="D31" i="14"/>
  <c r="G20" i="14"/>
  <c r="F20" i="14"/>
  <c r="E20" i="14"/>
  <c r="D4" i="14"/>
  <c r="D24" i="14" s="1"/>
  <c r="B1" i="14"/>
  <c r="D20" i="6"/>
  <c r="E33" i="20" l="1"/>
  <c r="E33" i="18"/>
  <c r="F33" i="20"/>
  <c r="F32" i="14"/>
  <c r="E32" i="15"/>
  <c r="F32" i="15"/>
  <c r="D32" i="15"/>
  <c r="D36" i="15" s="1"/>
  <c r="E33" i="15" s="1"/>
  <c r="F32" i="16"/>
  <c r="D32" i="16"/>
  <c r="D36" i="16" s="1"/>
  <c r="E33" i="16" s="1"/>
  <c r="E32" i="16"/>
  <c r="E32" i="17"/>
  <c r="F32" i="17"/>
  <c r="F33" i="18"/>
  <c r="D33" i="18"/>
  <c r="D37" i="18" s="1"/>
  <c r="E34" i="18" s="1"/>
  <c r="E37" i="18" s="1"/>
  <c r="F33" i="19"/>
  <c r="E33" i="19"/>
  <c r="E33" i="21"/>
  <c r="D33" i="21"/>
  <c r="D37" i="21" s="1"/>
  <c r="F33" i="22"/>
  <c r="E33" i="22"/>
  <c r="D33" i="22"/>
  <c r="D37" i="22" s="1"/>
  <c r="E34" i="22" s="1"/>
  <c r="F33" i="21"/>
  <c r="D32" i="14"/>
  <c r="D36" i="14" s="1"/>
  <c r="E33" i="14" s="1"/>
  <c r="D33" i="19"/>
  <c r="D37" i="19" s="1"/>
  <c r="E34" i="19" s="1"/>
  <c r="D32" i="17"/>
  <c r="D36" i="17" s="1"/>
  <c r="E33" i="17" s="1"/>
  <c r="D33" i="20"/>
  <c r="D37" i="20" s="1"/>
  <c r="E34" i="20" s="1"/>
  <c r="E37" i="20" s="1"/>
  <c r="E24" i="22"/>
  <c r="E11" i="22"/>
  <c r="G11" i="22"/>
  <c r="F11" i="22"/>
  <c r="G24" i="22"/>
  <c r="E11" i="21"/>
  <c r="E24" i="21"/>
  <c r="F11" i="21"/>
  <c r="G24" i="21"/>
  <c r="G11" i="21"/>
  <c r="E24" i="20"/>
  <c r="E11" i="20"/>
  <c r="G11" i="20"/>
  <c r="G24" i="20"/>
  <c r="F11" i="20"/>
  <c r="E24" i="19"/>
  <c r="E11" i="19"/>
  <c r="F11" i="19"/>
  <c r="G24" i="19"/>
  <c r="G11" i="19"/>
  <c r="E11" i="18"/>
  <c r="E24" i="18"/>
  <c r="G24" i="18"/>
  <c r="G11" i="18"/>
  <c r="F11" i="18"/>
  <c r="E32" i="14"/>
  <c r="G24" i="17"/>
  <c r="E11" i="17"/>
  <c r="G11" i="17"/>
  <c r="F11" i="17"/>
  <c r="E24" i="17"/>
  <c r="E11" i="16"/>
  <c r="F11" i="16"/>
  <c r="G11" i="16"/>
  <c r="E24" i="16"/>
  <c r="G24" i="16"/>
  <c r="F11" i="15"/>
  <c r="E11" i="15"/>
  <c r="G11" i="15"/>
  <c r="E24" i="15"/>
  <c r="G24" i="15"/>
  <c r="E24" i="14"/>
  <c r="E11" i="14"/>
  <c r="F11" i="14"/>
  <c r="G24" i="14"/>
  <c r="G11" i="14"/>
  <c r="B1" i="11"/>
  <c r="C1" i="10"/>
  <c r="B1" i="8"/>
  <c r="C1" i="7"/>
  <c r="B1" i="6"/>
  <c r="B1" i="5"/>
  <c r="B1" i="4"/>
  <c r="C1" i="3"/>
  <c r="B1" i="2"/>
  <c r="G34" i="18" l="1"/>
  <c r="F34" i="18"/>
  <c r="F37" i="18" s="1"/>
  <c r="E36" i="15"/>
  <c r="G33" i="15" s="1"/>
  <c r="E36" i="16"/>
  <c r="G33" i="16" s="1"/>
  <c r="E36" i="17"/>
  <c r="G33" i="17" s="1"/>
  <c r="E37" i="19"/>
  <c r="G34" i="19" s="1"/>
  <c r="G34" i="20"/>
  <c r="F34" i="20"/>
  <c r="F37" i="20" s="1"/>
  <c r="E34" i="21"/>
  <c r="E37" i="21" s="1"/>
  <c r="E37" i="22"/>
  <c r="E36" i="14"/>
  <c r="F33" i="14" s="1"/>
  <c r="F36" i="14" s="1"/>
  <c r="E4" i="2"/>
  <c r="D4" i="7"/>
  <c r="C22" i="7" s="1"/>
  <c r="D4" i="10"/>
  <c r="C22" i="10" s="1"/>
  <c r="F14" i="7"/>
  <c r="H14" i="10"/>
  <c r="G14" i="10"/>
  <c r="D4" i="11"/>
  <c r="E24" i="11" s="1"/>
  <c r="E23" i="3"/>
  <c r="D4" i="8"/>
  <c r="E24" i="8" s="1"/>
  <c r="D4" i="6"/>
  <c r="E11" i="6" s="1"/>
  <c r="D4" i="5"/>
  <c r="E11" i="5" s="1"/>
  <c r="D4" i="4"/>
  <c r="E11" i="4" s="1"/>
  <c r="E4" i="3"/>
  <c r="I14" i="10"/>
  <c r="F14" i="10"/>
  <c r="E32" i="11"/>
  <c r="F32" i="11"/>
  <c r="G32" i="11"/>
  <c r="D14" i="10" s="1"/>
  <c r="D32" i="11"/>
  <c r="F20" i="11"/>
  <c r="G20" i="11"/>
  <c r="D24" i="10" s="1"/>
  <c r="E20" i="11"/>
  <c r="I24" i="10"/>
  <c r="H24" i="10"/>
  <c r="E24" i="10"/>
  <c r="I25" i="10"/>
  <c r="H25" i="10"/>
  <c r="G25" i="10"/>
  <c r="F25" i="10"/>
  <c r="E25" i="10"/>
  <c r="D25" i="10"/>
  <c r="I15" i="10"/>
  <c r="H15" i="10"/>
  <c r="G15" i="10"/>
  <c r="F15" i="10"/>
  <c r="E15" i="10"/>
  <c r="E14" i="10"/>
  <c r="D15" i="10"/>
  <c r="I12" i="10"/>
  <c r="B45" i="2" s="1"/>
  <c r="H12" i="10"/>
  <c r="B44" i="2" s="1"/>
  <c r="G12" i="10"/>
  <c r="B43" i="2" s="1"/>
  <c r="F12" i="10"/>
  <c r="B42" i="2" s="1"/>
  <c r="E12" i="10"/>
  <c r="B41" i="2" s="1"/>
  <c r="D12" i="10"/>
  <c r="B40" i="2" s="1"/>
  <c r="G24" i="7"/>
  <c r="E24" i="7"/>
  <c r="E31" i="8"/>
  <c r="F31" i="8"/>
  <c r="G31" i="8"/>
  <c r="D14" i="7" s="1"/>
  <c r="D31" i="8"/>
  <c r="F20" i="8"/>
  <c r="G20" i="8"/>
  <c r="D24" i="7" s="1"/>
  <c r="E20" i="8"/>
  <c r="H25" i="7"/>
  <c r="H24" i="7"/>
  <c r="G25" i="7"/>
  <c r="F25" i="7"/>
  <c r="E25" i="7"/>
  <c r="D25" i="7"/>
  <c r="H15" i="7"/>
  <c r="H14" i="7"/>
  <c r="G15" i="7"/>
  <c r="G14" i="7"/>
  <c r="F15" i="7"/>
  <c r="E15" i="7"/>
  <c r="E14" i="7"/>
  <c r="D15" i="7"/>
  <c r="H12" i="7"/>
  <c r="B35" i="2" s="1"/>
  <c r="G12" i="7"/>
  <c r="B33" i="2" s="1"/>
  <c r="F12" i="7"/>
  <c r="B31" i="2" s="1"/>
  <c r="E12" i="7"/>
  <c r="B29" i="2" s="1"/>
  <c r="D12" i="7"/>
  <c r="B27" i="2" s="1"/>
  <c r="E26" i="6"/>
  <c r="F26" i="6"/>
  <c r="G26" i="6"/>
  <c r="D26" i="6"/>
  <c r="E20" i="6"/>
  <c r="F20" i="6"/>
  <c r="G20" i="6"/>
  <c r="E40" i="5"/>
  <c r="F40" i="5"/>
  <c r="G40" i="5"/>
  <c r="D40" i="5"/>
  <c r="F41" i="4"/>
  <c r="G41" i="4"/>
  <c r="E41" i="4"/>
  <c r="F30" i="4"/>
  <c r="G30" i="4"/>
  <c r="E30" i="4"/>
  <c r="G23" i="4"/>
  <c r="E23" i="4"/>
  <c r="F18" i="4"/>
  <c r="G18" i="4"/>
  <c r="E18" i="4"/>
  <c r="G15" i="3"/>
  <c r="G26" i="3"/>
  <c r="G34" i="21" l="1"/>
  <c r="F34" i="21"/>
  <c r="F37" i="21" s="1"/>
  <c r="F34" i="22"/>
  <c r="F37" i="22" s="1"/>
  <c r="G34" i="22"/>
  <c r="D38" i="6"/>
  <c r="F42" i="4"/>
  <c r="E38" i="6"/>
  <c r="G38" i="6"/>
  <c r="G14" i="3" s="1"/>
  <c r="I16" i="3" s="1"/>
  <c r="F38" i="6"/>
  <c r="D16" i="7"/>
  <c r="E32" i="8"/>
  <c r="D32" i="8"/>
  <c r="D36" i="8" s="1"/>
  <c r="E33" i="8" s="1"/>
  <c r="F33" i="15"/>
  <c r="F36" i="15" s="1"/>
  <c r="F33" i="16"/>
  <c r="F36" i="16" s="1"/>
  <c r="F33" i="17"/>
  <c r="F36" i="17" s="1"/>
  <c r="D16" i="10"/>
  <c r="E33" i="11"/>
  <c r="D33" i="11"/>
  <c r="D37" i="11" s="1"/>
  <c r="E34" i="11" s="1"/>
  <c r="F34" i="19"/>
  <c r="F37" i="19" s="1"/>
  <c r="G33" i="14"/>
  <c r="F32" i="8"/>
  <c r="F33" i="11"/>
  <c r="G11" i="5"/>
  <c r="G24" i="11"/>
  <c r="F11" i="4"/>
  <c r="F11" i="5"/>
  <c r="F11" i="11"/>
  <c r="E42" i="4"/>
  <c r="G42" i="4"/>
  <c r="G11" i="4"/>
  <c r="D11" i="5"/>
  <c r="F11" i="6"/>
  <c r="E11" i="11"/>
  <c r="G11" i="6"/>
  <c r="F11" i="8"/>
  <c r="G24" i="8"/>
  <c r="D24" i="8"/>
  <c r="G11" i="8"/>
  <c r="E11" i="8"/>
  <c r="G11" i="11"/>
  <c r="D11" i="6"/>
  <c r="D24" i="11"/>
  <c r="G16" i="7"/>
  <c r="I16" i="10"/>
  <c r="G24" i="10"/>
  <c r="G27" i="10" s="1"/>
  <c r="E27" i="10"/>
  <c r="H27" i="7"/>
  <c r="G27" i="7"/>
  <c r="D27" i="7"/>
  <c r="F27" i="7"/>
  <c r="E27" i="7"/>
  <c r="H16" i="10"/>
  <c r="G16" i="10"/>
  <c r="G17" i="10" s="1"/>
  <c r="F16" i="10"/>
  <c r="I27" i="10"/>
  <c r="H27" i="10"/>
  <c r="F27" i="10"/>
  <c r="D27" i="10"/>
  <c r="E16" i="10"/>
  <c r="E17" i="10" s="1"/>
  <c r="H16" i="7"/>
  <c r="F16" i="7"/>
  <c r="E16" i="7"/>
  <c r="E36" i="8" l="1"/>
  <c r="D22" i="7" s="1"/>
  <c r="D28" i="7" s="1"/>
  <c r="E18" i="7"/>
  <c r="F18" i="7"/>
  <c r="G17" i="7"/>
  <c r="G18" i="7" s="1"/>
  <c r="H17" i="7"/>
  <c r="H18" i="7" s="1"/>
  <c r="D17" i="10"/>
  <c r="D19" i="10" s="1"/>
  <c r="F17" i="10"/>
  <c r="F19" i="10" s="1"/>
  <c r="H17" i="10"/>
  <c r="H19" i="10" s="1"/>
  <c r="I17" i="10"/>
  <c r="I19" i="10" s="1"/>
  <c r="F39" i="6"/>
  <c r="D18" i="7"/>
  <c r="E39" i="6"/>
  <c r="D39" i="6"/>
  <c r="D43" i="6" s="1"/>
  <c r="E40" i="6" s="1"/>
  <c r="E37" i="11"/>
  <c r="I19" i="3"/>
  <c r="G25" i="3"/>
  <c r="I28" i="3" s="1"/>
  <c r="G19" i="10"/>
  <c r="I22" i="10"/>
  <c r="I28" i="10" s="1"/>
  <c r="H22" i="10"/>
  <c r="H28" i="10" s="1"/>
  <c r="G22" i="10"/>
  <c r="G28" i="10" s="1"/>
  <c r="F22" i="10"/>
  <c r="F28" i="10" s="1"/>
  <c r="E22" i="10"/>
  <c r="E28" i="10" s="1"/>
  <c r="E19" i="10"/>
  <c r="H22" i="7"/>
  <c r="H28" i="7" s="1"/>
  <c r="G22" i="7"/>
  <c r="G28" i="7" s="1"/>
  <c r="F22" i="7"/>
  <c r="F28" i="7" s="1"/>
  <c r="E22" i="7"/>
  <c r="E28" i="7" s="1"/>
  <c r="G33" i="8" l="1"/>
  <c r="F33" i="8"/>
  <c r="F36" i="8" s="1"/>
  <c r="H30" i="7"/>
  <c r="G30" i="7"/>
  <c r="D30" i="7"/>
  <c r="D33" i="7" s="1"/>
  <c r="I27" i="2" s="1"/>
  <c r="F30" i="7"/>
  <c r="F33" i="7" s="1"/>
  <c r="I31" i="2" s="1"/>
  <c r="E30" i="7"/>
  <c r="E30" i="10"/>
  <c r="G30" i="10"/>
  <c r="H30" i="10"/>
  <c r="H32" i="10" s="1"/>
  <c r="H33" i="10" s="1"/>
  <c r="I44" i="2" s="1"/>
  <c r="G32" i="7"/>
  <c r="I30" i="10"/>
  <c r="I32" i="10" s="1"/>
  <c r="I33" i="10" s="1"/>
  <c r="I45" i="2" s="1"/>
  <c r="F30" i="10"/>
  <c r="F32" i="10" s="1"/>
  <c r="F33" i="10" s="1"/>
  <c r="I42" i="2" s="1"/>
  <c r="H32" i="7"/>
  <c r="G34" i="11"/>
  <c r="F34" i="11"/>
  <c r="F37" i="11" s="1"/>
  <c r="E43" i="6"/>
  <c r="F40" i="6" s="1"/>
  <c r="F43" i="6" s="1"/>
  <c r="D22" i="10"/>
  <c r="D28" i="10" s="1"/>
  <c r="D30" i="10" s="1"/>
  <c r="E33" i="7" l="1"/>
  <c r="I29" i="2" s="1"/>
  <c r="G33" i="7"/>
  <c r="I33" i="2" s="1"/>
  <c r="H33" i="7"/>
  <c r="I35" i="2" s="1"/>
  <c r="D32" i="10"/>
  <c r="D33" i="10" s="1"/>
  <c r="I40" i="2" s="1"/>
  <c r="E32" i="10"/>
  <c r="E33" i="10" s="1"/>
  <c r="I41" i="2" s="1"/>
  <c r="G32" i="10"/>
  <c r="G33" i="10" s="1"/>
  <c r="I43" i="2" s="1"/>
  <c r="I23" i="3"/>
  <c r="I29" i="3" s="1"/>
  <c r="I31" i="3" s="1"/>
  <c r="I33" i="3" s="1"/>
  <c r="G40" i="6"/>
  <c r="I34" i="3" l="1"/>
  <c r="I23" i="2" s="1"/>
  <c r="I47" i="2" s="1"/>
  <c r="A18" i="2" s="1"/>
</calcChain>
</file>

<file path=xl/sharedStrings.xml><?xml version="1.0" encoding="utf-8"?>
<sst xmlns="http://schemas.openxmlformats.org/spreadsheetml/2006/main" count="715" uniqueCount="197">
  <si>
    <t>CONTENTS</t>
  </si>
  <si>
    <t>SCHEDULE</t>
  </si>
  <si>
    <t>A</t>
  </si>
  <si>
    <t>General Fund</t>
  </si>
  <si>
    <t>B</t>
  </si>
  <si>
    <t>Special Revenue Funds</t>
  </si>
  <si>
    <t>C</t>
  </si>
  <si>
    <t>Debt Service Funds</t>
  </si>
  <si>
    <t>D</t>
  </si>
  <si>
    <t>CERTIFICATE OF LEVY</t>
  </si>
  <si>
    <t>CODE</t>
  </si>
  <si>
    <t>FUND</t>
  </si>
  <si>
    <t>AMOUNT LEVIED</t>
  </si>
  <si>
    <t>100</t>
  </si>
  <si>
    <t>200</t>
  </si>
  <si>
    <t xml:space="preserve"> </t>
  </si>
  <si>
    <t>300</t>
  </si>
  <si>
    <t>TOTAL AMOUNT LEVIED</t>
  </si>
  <si>
    <t>__________________________________</t>
  </si>
  <si>
    <t>GENERAL FUND</t>
  </si>
  <si>
    <t>APPROPRIATION AND CASH RESERVE</t>
  </si>
  <si>
    <t>1.</t>
  </si>
  <si>
    <t>c.  Total Appropriation - Line a plus Line b</t>
  </si>
  <si>
    <t>2.</t>
  </si>
  <si>
    <t>3.</t>
  </si>
  <si>
    <t>TOTAL APPROPRIATION AND CASH RESERVE</t>
  </si>
  <si>
    <t>Line 1c plus Line 2</t>
  </si>
  <si>
    <t>RESOURCES AND AMOUNT LEVIED</t>
  </si>
  <si>
    <t>4.</t>
  </si>
  <si>
    <t>5.</t>
  </si>
  <si>
    <t>c.  Total Estimated Revenue and Transfers In</t>
  </si>
  <si>
    <t xml:space="preserve">      Line a plus Line b</t>
  </si>
  <si>
    <t>6.</t>
  </si>
  <si>
    <t>TOTAL RESOURCES - Line 4 plus Line 5c</t>
  </si>
  <si>
    <t>7.</t>
  </si>
  <si>
    <t>Levy Required - Line 3 less Line 6</t>
  </si>
  <si>
    <t>If this difference is less than 0, enter 0</t>
  </si>
  <si>
    <t>8.</t>
  </si>
  <si>
    <t>Allowance for Delinquent Tax Collections</t>
  </si>
  <si>
    <t>9.</t>
  </si>
  <si>
    <t>TOTAL AMOUNT LEVIED - Line 7 plus Line 8</t>
  </si>
  <si>
    <t>from Bond Sources.</t>
  </si>
  <si>
    <t>a.  Final Appropriation, Sch. B, Page 4, Line 43</t>
  </si>
  <si>
    <t>b.  Budgeted Transfers Out, Sch. B, Page 4, Line 47</t>
  </si>
  <si>
    <t>a.  Estimated Revenue - Sch. B, Page 2, Line 24</t>
  </si>
  <si>
    <t>b.  Estimated Transfers In, Sch. B, Page 4, Line 46</t>
  </si>
  <si>
    <t>ACCOUNT</t>
  </si>
  <si>
    <t>NUMBER</t>
  </si>
  <si>
    <t>Actual</t>
  </si>
  <si>
    <t>Estimated</t>
  </si>
  <si>
    <t>REVENUES</t>
  </si>
  <si>
    <t>Revenues</t>
  </si>
  <si>
    <t>3110</t>
  </si>
  <si>
    <t>General Property Taxes</t>
  </si>
  <si>
    <t>XXXXXXXXX</t>
  </si>
  <si>
    <t>Penalty and Interest</t>
  </si>
  <si>
    <t>Total Taxes</t>
  </si>
  <si>
    <t>Total Licenses, Permits and Fees</t>
  </si>
  <si>
    <t>State Aid Distribution</t>
  </si>
  <si>
    <t>Total Intergovernmental Revenue</t>
  </si>
  <si>
    <t>Interest Income</t>
  </si>
  <si>
    <t>Rent</t>
  </si>
  <si>
    <t>Total Miscellaneous Revenue</t>
  </si>
  <si>
    <t>Estate Taxes</t>
  </si>
  <si>
    <t>Beer and Liquor Licenses</t>
  </si>
  <si>
    <t>Cigarette Tax</t>
  </si>
  <si>
    <t>Final</t>
  </si>
  <si>
    <t>EXPENDITURES</t>
  </si>
  <si>
    <t>Expenditures</t>
  </si>
  <si>
    <t>Requested</t>
  </si>
  <si>
    <t>Appropriation</t>
  </si>
  <si>
    <t>4110</t>
  </si>
  <si>
    <t>Governing Board</t>
  </si>
  <si>
    <t xml:space="preserve">  *</t>
  </si>
  <si>
    <t>Mayor</t>
  </si>
  <si>
    <t>Municipal Judge</t>
  </si>
  <si>
    <t>Auditor</t>
  </si>
  <si>
    <t>City Attorney</t>
  </si>
  <si>
    <t>Assessor</t>
  </si>
  <si>
    <t>Buildings and Grounds</t>
  </si>
  <si>
    <t>Elections</t>
  </si>
  <si>
    <t>Public Safety</t>
  </si>
  <si>
    <t>Police Department</t>
  </si>
  <si>
    <t>Fire Department</t>
  </si>
  <si>
    <t>Total Public Safety</t>
  </si>
  <si>
    <t>Highways &amp; Public Improv.</t>
  </si>
  <si>
    <t>Health &amp; Welfare</t>
  </si>
  <si>
    <t>Other</t>
  </si>
  <si>
    <t>Total Highways &amp; Public Impr</t>
  </si>
  <si>
    <t>City Auditor</t>
  </si>
  <si>
    <t>Revenue Over (Under) Expend.</t>
  </si>
  <si>
    <t>Balance - January 1</t>
  </si>
  <si>
    <t>Transfers In</t>
  </si>
  <si>
    <t>Transfers Out</t>
  </si>
  <si>
    <t>Balance - December 31</t>
  </si>
  <si>
    <t xml:space="preserve">                                SPECIAL REVENUE FUNDS</t>
  </si>
  <si>
    <t>c.  Total Appropriation-Line a plus b</t>
  </si>
  <si>
    <t>Total Appropriation and Cash Reserve</t>
  </si>
  <si>
    <t>Cash and Investments (Estimated)</t>
  </si>
  <si>
    <t xml:space="preserve">     Line a plus Line b</t>
  </si>
  <si>
    <t>Total Resources - Line 4 plus Line 5c</t>
  </si>
  <si>
    <t>Note 1- Not to exceed 75% of appropriations other than for debt retirement and appropriations financed from Bond Sources.</t>
  </si>
  <si>
    <t>SPECIAL REVENUE FUNDS</t>
  </si>
  <si>
    <t xml:space="preserve"> Fund</t>
  </si>
  <si>
    <t>Revenue</t>
  </si>
  <si>
    <t>XXXXXXXXXX</t>
  </si>
  <si>
    <t>Interest and Penalty</t>
  </si>
  <si>
    <t>Expend.</t>
  </si>
  <si>
    <t>TOTALS/EXPEND.-APPROP.</t>
  </si>
  <si>
    <t>Taxes</t>
  </si>
  <si>
    <t>Licenses, Permits, and Fees</t>
  </si>
  <si>
    <t>Intergovernmental Revenue</t>
  </si>
  <si>
    <t>Charges for Services</t>
  </si>
  <si>
    <t>Fines and Forfeits</t>
  </si>
  <si>
    <t>Miscellaneous Revenue</t>
  </si>
  <si>
    <t>General Government</t>
  </si>
  <si>
    <t>Culture and Recreation</t>
  </si>
  <si>
    <t>Amounts from Schedule D</t>
  </si>
  <si>
    <t xml:space="preserve">                                DEBT SERVICE FUNDS</t>
  </si>
  <si>
    <t>DEBT SERVICE FUNDS</t>
  </si>
  <si>
    <t>Principal</t>
  </si>
  <si>
    <t>Service Charge</t>
  </si>
  <si>
    <t xml:space="preserve">      Certificate of Levy</t>
  </si>
  <si>
    <t xml:space="preserve">      Annual Budgets---</t>
  </si>
  <si>
    <t>ANNUAL CITY BUDGET</t>
  </si>
  <si>
    <t>CITY OF</t>
  </si>
  <si>
    <t>COUNTY AUDITOR</t>
  </si>
  <si>
    <t>General Fund - Schedule B - Page 1, Line 9</t>
  </si>
  <si>
    <t>SPECIAL REVENUE FUNDS: - Schedule C - Page 1, Line 9</t>
  </si>
  <si>
    <t>DEBT SERVICE FUNDS: - Schedule D - Page 1, Line 9</t>
  </si>
  <si>
    <t xml:space="preserve">Note 1 - Not to exceed 75% of the appropriation other than for debt retirement and appropriation financed </t>
  </si>
  <si>
    <t>TOTALS/REVENUES</t>
  </si>
  <si>
    <t>TOTAL GENERAL GOV'T</t>
  </si>
  <si>
    <t xml:space="preserve">  * Not required since this amount does not include the requested tax levy.</t>
  </si>
  <si>
    <t>a.  Final Appropriation, Line 13</t>
  </si>
  <si>
    <t>b.  Budgeted Transfers Out, Line 17</t>
  </si>
  <si>
    <t>a.  Estimated Revenue, Line 7</t>
  </si>
  <si>
    <t>b.  Estimated Transfers In, Line 16</t>
  </si>
  <si>
    <t>Total Amount Levied - Line 7 plus Line 8</t>
  </si>
  <si>
    <t>Approp.</t>
  </si>
  <si>
    <t>Debt Service</t>
  </si>
  <si>
    <t>Interest</t>
  </si>
  <si>
    <t xml:space="preserve">  Revenues Over (Under) Expend.</t>
  </si>
  <si>
    <t xml:space="preserve">  Balance - January 1</t>
  </si>
  <si>
    <t xml:space="preserve">  Transfers In</t>
  </si>
  <si>
    <t xml:space="preserve">  Balance - December 31</t>
  </si>
  <si>
    <t xml:space="preserve">  TOTALS/EXPEND.-APPROP.</t>
  </si>
  <si>
    <t xml:space="preserve">  Transfers Out</t>
  </si>
  <si>
    <t xml:space="preserve">, NORTH DAKOTA </t>
  </si>
  <si>
    <t xml:space="preserve">        CITY OF </t>
  </si>
  <si>
    <t xml:space="preserve">FOR THE YEAR ENDED DECEMBER 31, </t>
  </si>
  <si>
    <t xml:space="preserve">Annual Budget for the Year Ended December 31, </t>
  </si>
  <si>
    <t>Annual Budget for the Year Ended December 31,</t>
  </si>
  <si>
    <t xml:space="preserve">December 31, </t>
  </si>
  <si>
    <t>Amounts from Schedule c</t>
  </si>
  <si>
    <t>COUNTY OF CASS</t>
  </si>
  <si>
    <t>CURRENT DATE</t>
  </si>
  <si>
    <t>Cash Reserve (Note 1)(currently at max)</t>
  </si>
  <si>
    <t>(Not to exceed 5% of Line 7)(currently at max)</t>
  </si>
  <si>
    <t xml:space="preserve">Cash Reserve (Note 1)(currently at max) </t>
  </si>
  <si>
    <t>DS6</t>
  </si>
  <si>
    <t>DS5</t>
  </si>
  <si>
    <t>DS4</t>
  </si>
  <si>
    <t>DS3</t>
  </si>
  <si>
    <t>DS2</t>
  </si>
  <si>
    <t>DS1</t>
  </si>
  <si>
    <t>SR5</t>
  </si>
  <si>
    <t>SR4</t>
  </si>
  <si>
    <t>Cash and Investment (Estimated)-December 31,</t>
  </si>
  <si>
    <t>ex. 31 DECEMBER 2018</t>
  </si>
  <si>
    <t>Grandin</t>
  </si>
  <si>
    <t>Building Permits</t>
  </si>
  <si>
    <t>Pet Licenses</t>
  </si>
  <si>
    <t>Hwy Tax, Road &amp; Bridge</t>
  </si>
  <si>
    <t>Misc Revenue</t>
  </si>
  <si>
    <t>City Maintenance Payroll</t>
  </si>
  <si>
    <t>Workers Comp</t>
  </si>
  <si>
    <t>Utilities</t>
  </si>
  <si>
    <t xml:space="preserve">Audit </t>
  </si>
  <si>
    <t>Public Printing</t>
  </si>
  <si>
    <t>Office Supplies</t>
  </si>
  <si>
    <t>Insurance</t>
  </si>
  <si>
    <t>Dues</t>
  </si>
  <si>
    <t>Maintenance</t>
  </si>
  <si>
    <t>Social Security/Medicare</t>
  </si>
  <si>
    <t>Fire Hall Rent</t>
  </si>
  <si>
    <t>Camera Maintenance</t>
  </si>
  <si>
    <t>Cemetery</t>
  </si>
  <si>
    <t>Emergency</t>
  </si>
  <si>
    <t>Snow Removal</t>
  </si>
  <si>
    <t>Park</t>
  </si>
  <si>
    <t>August</t>
  </si>
  <si>
    <t>Snow Removal Income</t>
  </si>
  <si>
    <t>Street Lighting</t>
  </si>
  <si>
    <t>Telephone</t>
  </si>
  <si>
    <t>Homestead Credit</t>
  </si>
  <si>
    <t>Prairie Dog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</si>
</sst>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0"/>
      <name val="Arial"/>
    </font>
    <font>
      <sz val="18"/>
      <name val="Arial"/>
      <family val="2"/>
    </font>
    <font>
      <sz val="12"/>
      <name val="Arial"/>
      <family val="2"/>
    </font>
    <font>
      <sz val="14"/>
      <name val="Arial"/>
      <family val="2"/>
    </font>
    <font>
      <i/>
      <u/>
      <sz val="14"/>
      <name val="Arial"/>
      <family val="2"/>
    </font>
    <font>
      <sz val="10"/>
      <name val="Arial"/>
      <family val="2"/>
    </font>
    <font>
      <sz val="10"/>
      <name val="CG Omega"/>
      <family val="2"/>
    </font>
    <font>
      <sz val="9"/>
      <name val="CG Omega"/>
      <family val="2"/>
    </font>
    <font>
      <b/>
      <sz val="10"/>
      <name val="Arial"/>
      <family val="2"/>
    </font>
    <font>
      <u/>
      <sz val="10"/>
      <name val="Arial"/>
      <family val="2"/>
    </font>
    <font>
      <sz val="10"/>
      <name val="CG Times"/>
      <family val="1"/>
    </font>
    <font>
      <sz val="9"/>
      <name val="CG Times"/>
      <family val="1"/>
    </font>
    <font>
      <b/>
      <sz val="9"/>
      <name val="CG Omega"/>
      <family val="2"/>
    </font>
    <font>
      <b/>
      <sz val="10"/>
      <name val="Arial"/>
      <family val="2"/>
    </font>
    <font>
      <sz val="9"/>
      <name val="Arial"/>
      <family val="2"/>
    </font>
    <font>
      <sz val="9.5"/>
      <name val="Arial"/>
      <family val="2"/>
    </font>
    <font>
      <b/>
      <u/>
      <sz val="10"/>
      <name val="Arial"/>
      <family val="2"/>
    </font>
    <font>
      <sz val="11"/>
      <name val="CG Times"/>
      <family val="1"/>
    </font>
    <font>
      <sz val="11"/>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9">
    <xf numFmtId="0" fontId="0" fillId="0" borderId="0" xfId="0"/>
    <xf numFmtId="0" fontId="2" fillId="0" borderId="1" xfId="0" applyFont="1" applyBorder="1"/>
    <xf numFmtId="0" fontId="2" fillId="0" borderId="2" xfId="0" applyFont="1" applyBorder="1"/>
    <xf numFmtId="0" fontId="2" fillId="0" borderId="0" xfId="0" applyFont="1"/>
    <xf numFmtId="0" fontId="5" fillId="0" borderId="1" xfId="0" applyFont="1" applyBorder="1"/>
    <xf numFmtId="0" fontId="5" fillId="0" borderId="3" xfId="0" applyFont="1" applyBorder="1"/>
    <xf numFmtId="0" fontId="5" fillId="0" borderId="4" xfId="0" applyFont="1" applyBorder="1"/>
    <xf numFmtId="0" fontId="6" fillId="0" borderId="5" xfId="0" applyFont="1" applyBorder="1"/>
    <xf numFmtId="0" fontId="7" fillId="0" borderId="6" xfId="0" applyFont="1" applyBorder="1"/>
    <xf numFmtId="0" fontId="7" fillId="0" borderId="7" xfId="0" applyFont="1" applyBorder="1"/>
    <xf numFmtId="0" fontId="0" fillId="0" borderId="5" xfId="0" applyBorder="1"/>
    <xf numFmtId="0" fontId="0" fillId="0" borderId="6" xfId="0" applyBorder="1"/>
    <xf numFmtId="0" fontId="0" fillId="0" borderId="7" xfId="0" applyBorder="1"/>
    <xf numFmtId="0" fontId="7" fillId="0" borderId="8" xfId="0" applyFont="1" applyBorder="1"/>
    <xf numFmtId="0" fontId="7" fillId="0" borderId="9" xfId="0" applyFont="1" applyBorder="1"/>
    <xf numFmtId="0" fontId="7" fillId="0" borderId="10" xfId="0" applyFont="1" applyBorder="1"/>
    <xf numFmtId="0" fontId="0" fillId="0" borderId="8" xfId="0" applyBorder="1"/>
    <xf numFmtId="0" fontId="0" fillId="0" borderId="9" xfId="0" applyBorder="1"/>
    <xf numFmtId="0" fontId="0" fillId="0" borderId="10" xfId="0" applyBorder="1"/>
    <xf numFmtId="0" fontId="7" fillId="0" borderId="1" xfId="0" applyFont="1" applyBorder="1"/>
    <xf numFmtId="0" fontId="7" fillId="0" borderId="0" xfId="0" applyFont="1"/>
    <xf numFmtId="0" fontId="7" fillId="0" borderId="2" xfId="0" applyFont="1" applyBorder="1"/>
    <xf numFmtId="0" fontId="0" fillId="0" borderId="1" xfId="0" applyBorder="1"/>
    <xf numFmtId="0" fontId="0" fillId="0" borderId="2" xfId="0" applyBorder="1"/>
    <xf numFmtId="0" fontId="7" fillId="0" borderId="5" xfId="0" applyFont="1" applyBorder="1"/>
    <xf numFmtId="0" fontId="9" fillId="0" borderId="1" xfId="0" applyFont="1" applyBorder="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0" fillId="2" borderId="5" xfId="0" applyFill="1" applyBorder="1"/>
    <xf numFmtId="0" fontId="0" fillId="2" borderId="6" xfId="0" applyFill="1" applyBorder="1"/>
    <xf numFmtId="0" fontId="0" fillId="2" borderId="7" xfId="0" applyFill="1" applyBorder="1"/>
    <xf numFmtId="0" fontId="0" fillId="2" borderId="1" xfId="0" applyFill="1" applyBorder="1"/>
    <xf numFmtId="0" fontId="0" fillId="2" borderId="0" xfId="0" applyFill="1"/>
    <xf numFmtId="0" fontId="0" fillId="2" borderId="2" xfId="0" applyFill="1" applyBorder="1"/>
    <xf numFmtId="0" fontId="0" fillId="2" borderId="8" xfId="0" applyFill="1" applyBorder="1"/>
    <xf numFmtId="0" fontId="0" fillId="2" borderId="9" xfId="0" applyFill="1" applyBorder="1"/>
    <xf numFmtId="0" fontId="0" fillId="2" borderId="10" xfId="0" applyFill="1" applyBorder="1"/>
    <xf numFmtId="0" fontId="11" fillId="0" borderId="0" xfId="0" applyFont="1"/>
    <xf numFmtId="0" fontId="11" fillId="0" borderId="2" xfId="0" applyFont="1" applyBorder="1"/>
    <xf numFmtId="0" fontId="0" fillId="0" borderId="11" xfId="0" applyBorder="1"/>
    <xf numFmtId="0" fontId="0" fillId="0" borderId="12" xfId="0" applyBorder="1"/>
    <xf numFmtId="0" fontId="5" fillId="0" borderId="8" xfId="0" applyFont="1" applyBorder="1"/>
    <xf numFmtId="0" fontId="0" fillId="0" borderId="13" xfId="0" quotePrefix="1" applyBorder="1"/>
    <xf numFmtId="0" fontId="0" fillId="0" borderId="14" xfId="0" applyBorder="1"/>
    <xf numFmtId="0" fontId="0" fillId="0" borderId="14" xfId="0" quotePrefix="1" applyBorder="1" applyAlignment="1">
      <alignment horizontal="center"/>
    </xf>
    <xf numFmtId="0" fontId="0" fillId="0" borderId="17" xfId="0" applyBorder="1"/>
    <xf numFmtId="0" fontId="0" fillId="0" borderId="13" xfId="0" applyBorder="1"/>
    <xf numFmtId="0" fontId="0" fillId="0" borderId="4" xfId="0" quotePrefix="1" applyBorder="1" applyAlignment="1">
      <alignment horizontal="center"/>
    </xf>
    <xf numFmtId="0" fontId="5" fillId="0" borderId="12" xfId="0" quotePrefix="1" applyFont="1" applyBorder="1" applyAlignment="1">
      <alignment horizontal="center"/>
    </xf>
    <xf numFmtId="0" fontId="5" fillId="0" borderId="0" xfId="0" applyFont="1"/>
    <xf numFmtId="0" fontId="11" fillId="0" borderId="7" xfId="0" applyFont="1" applyBorder="1"/>
    <xf numFmtId="0" fontId="11" fillId="0" borderId="13" xfId="0" applyFont="1" applyBorder="1"/>
    <xf numFmtId="0" fontId="5" fillId="0" borderId="9" xfId="0" applyFont="1" applyBorder="1"/>
    <xf numFmtId="0" fontId="11" fillId="0" borderId="9" xfId="0" applyFont="1" applyBorder="1"/>
    <xf numFmtId="0" fontId="11" fillId="0" borderId="10" xfId="0" applyFont="1" applyBorder="1"/>
    <xf numFmtId="0" fontId="11" fillId="0" borderId="5" xfId="0" applyFont="1" applyBorder="1"/>
    <xf numFmtId="0" fontId="11" fillId="0" borderId="6" xfId="0" applyFont="1" applyBorder="1"/>
    <xf numFmtId="0" fontId="5" fillId="0" borderId="14" xfId="0" quotePrefix="1" applyFont="1" applyBorder="1" applyAlignment="1">
      <alignment horizontal="center"/>
    </xf>
    <xf numFmtId="0" fontId="5" fillId="0" borderId="6" xfId="0" applyFont="1" applyBorder="1"/>
    <xf numFmtId="0" fontId="8" fillId="0" borderId="12" xfId="0" quotePrefix="1" applyFont="1" applyBorder="1" applyAlignment="1">
      <alignment horizontal="center"/>
    </xf>
    <xf numFmtId="0" fontId="0" fillId="0" borderId="12" xfId="0" quotePrefix="1" applyBorder="1" applyAlignment="1">
      <alignment horizontal="center"/>
    </xf>
    <xf numFmtId="0" fontId="0" fillId="0" borderId="1" xfId="0" quotePrefix="1" applyBorder="1"/>
    <xf numFmtId="0" fontId="5" fillId="0" borderId="2" xfId="0" applyFont="1" applyBorder="1"/>
    <xf numFmtId="0" fontId="5" fillId="0" borderId="5" xfId="0" applyFont="1" applyBorder="1"/>
    <xf numFmtId="0" fontId="8" fillId="2" borderId="5" xfId="0" applyFont="1" applyFill="1" applyBorder="1"/>
    <xf numFmtId="0" fontId="7" fillId="2" borderId="7" xfId="0" applyFont="1" applyFill="1" applyBorder="1"/>
    <xf numFmtId="0" fontId="5" fillId="2" borderId="10" xfId="0" applyFont="1" applyFill="1" applyBorder="1"/>
    <xf numFmtId="0" fontId="5" fillId="0" borderId="10" xfId="0" applyFont="1" applyBorder="1"/>
    <xf numFmtId="0" fontId="5" fillId="0" borderId="12" xfId="0" applyFont="1" applyBorder="1"/>
    <xf numFmtId="0" fontId="8" fillId="0" borderId="1" xfId="0" quotePrefix="1" applyFont="1" applyBorder="1" applyAlignment="1">
      <alignment horizontal="left"/>
    </xf>
    <xf numFmtId="0" fontId="5" fillId="0" borderId="17" xfId="0" applyFont="1" applyBorder="1"/>
    <xf numFmtId="0" fontId="5" fillId="0" borderId="8" xfId="0" quotePrefix="1" applyFont="1" applyBorder="1"/>
    <xf numFmtId="0" fontId="9" fillId="2" borderId="8" xfId="0" applyFont="1" applyFill="1" applyBorder="1"/>
    <xf numFmtId="0" fontId="5" fillId="2" borderId="9" xfId="0" applyFont="1" applyFill="1" applyBorder="1"/>
    <xf numFmtId="0" fontId="8" fillId="2" borderId="10" xfId="0" applyFont="1" applyFill="1" applyBorder="1" applyAlignment="1">
      <alignment horizontal="center"/>
    </xf>
    <xf numFmtId="0" fontId="5" fillId="0" borderId="13" xfId="0" applyFont="1" applyBorder="1"/>
    <xf numFmtId="0" fontId="5" fillId="0" borderId="17" xfId="0" quotePrefix="1" applyFont="1" applyBorder="1"/>
    <xf numFmtId="0" fontId="5" fillId="0" borderId="4" xfId="0" applyFont="1" applyBorder="1" applyAlignment="1">
      <alignment horizontal="center"/>
    </xf>
    <xf numFmtId="0" fontId="14" fillId="0" borderId="17" xfId="0" applyFont="1" applyBorder="1" applyAlignment="1">
      <alignment horizontal="center"/>
    </xf>
    <xf numFmtId="0" fontId="5" fillId="0" borderId="17" xfId="0" applyFont="1" applyBorder="1" applyAlignment="1">
      <alignment horizontal="center"/>
    </xf>
    <xf numFmtId="0" fontId="5" fillId="0" borderId="7" xfId="0" applyFont="1" applyBorder="1"/>
    <xf numFmtId="0" fontId="5" fillId="0" borderId="14" xfId="0" applyFont="1" applyBorder="1"/>
    <xf numFmtId="0" fontId="8" fillId="0" borderId="5" xfId="0" applyFont="1" applyBorder="1" applyAlignment="1">
      <alignment horizontal="left"/>
    </xf>
    <xf numFmtId="0" fontId="5" fillId="2" borderId="6" xfId="0" applyFont="1" applyFill="1" applyBorder="1"/>
    <xf numFmtId="0" fontId="5" fillId="2" borderId="7" xfId="0" applyFont="1" applyFill="1" applyBorder="1"/>
    <xf numFmtId="0" fontId="5" fillId="0" borderId="14" xfId="0" applyFont="1" applyBorder="1" applyAlignment="1">
      <alignment horizontal="center"/>
    </xf>
    <xf numFmtId="0" fontId="5" fillId="2" borderId="8" xfId="0" applyFont="1" applyFill="1" applyBorder="1"/>
    <xf numFmtId="0" fontId="5" fillId="2" borderId="5" xfId="0" applyFont="1" applyFill="1" applyBorder="1"/>
    <xf numFmtId="0" fontId="5" fillId="0" borderId="3" xfId="0" quotePrefix="1" applyFont="1" applyBorder="1"/>
    <xf numFmtId="0" fontId="7" fillId="0" borderId="14" xfId="0" applyFont="1" applyBorder="1"/>
    <xf numFmtId="0" fontId="5" fillId="0" borderId="2" xfId="0" quotePrefix="1" applyFont="1" applyBorder="1"/>
    <xf numFmtId="0" fontId="5" fillId="0" borderId="10" xfId="0" quotePrefix="1" applyFont="1" applyBorder="1"/>
    <xf numFmtId="0" fontId="5" fillId="2" borderId="0" xfId="0" applyFont="1" applyFill="1"/>
    <xf numFmtId="0" fontId="5" fillId="0" borderId="11" xfId="0" applyFont="1" applyBorder="1"/>
    <xf numFmtId="0" fontId="5" fillId="2" borderId="3" xfId="0" applyFont="1" applyFill="1" applyBorder="1"/>
    <xf numFmtId="0" fontId="5" fillId="2" borderId="17" xfId="0" applyFont="1" applyFill="1" applyBorder="1"/>
    <xf numFmtId="0" fontId="8" fillId="2" borderId="12" xfId="0" applyFont="1" applyFill="1" applyBorder="1" applyAlignment="1">
      <alignment horizontal="left"/>
    </xf>
    <xf numFmtId="0" fontId="8" fillId="0" borderId="3" xfId="0" applyFont="1" applyBorder="1" applyAlignment="1">
      <alignment horizontal="left"/>
    </xf>
    <xf numFmtId="0" fontId="14" fillId="0" borderId="7" xfId="0" applyFont="1" applyBorder="1"/>
    <xf numFmtId="0" fontId="14" fillId="0" borderId="6" xfId="0" applyFont="1" applyBorder="1"/>
    <xf numFmtId="0" fontId="14" fillId="0" borderId="8" xfId="0" applyFont="1" applyBorder="1"/>
    <xf numFmtId="0" fontId="14" fillId="0" borderId="10" xfId="0" applyFont="1" applyBorder="1"/>
    <xf numFmtId="0" fontId="14" fillId="0" borderId="9" xfId="0" applyFont="1" applyBorder="1"/>
    <xf numFmtId="0" fontId="14" fillId="0" borderId="0" xfId="0" applyFont="1"/>
    <xf numFmtId="0" fontId="14" fillId="0" borderId="2" xfId="0" applyFont="1" applyBorder="1"/>
    <xf numFmtId="0" fontId="14" fillId="0" borderId="1" xfId="0" applyFont="1" applyBorder="1"/>
    <xf numFmtId="0" fontId="5" fillId="2" borderId="2" xfId="0" applyFont="1" applyFill="1" applyBorder="1"/>
    <xf numFmtId="0" fontId="16" fillId="2" borderId="8" xfId="0" applyFont="1" applyFill="1" applyBorder="1" applyAlignment="1">
      <alignment horizontal="center"/>
    </xf>
    <xf numFmtId="0" fontId="16" fillId="2" borderId="9" xfId="0" applyFont="1" applyFill="1" applyBorder="1" applyAlignment="1">
      <alignment horizontal="center"/>
    </xf>
    <xf numFmtId="0" fontId="8" fillId="2" borderId="3" xfId="0" applyFont="1" applyFill="1" applyBorder="1"/>
    <xf numFmtId="0" fontId="5" fillId="0" borderId="13" xfId="0" quotePrefix="1" applyFont="1" applyBorder="1" applyAlignment="1">
      <alignment horizontal="center"/>
    </xf>
    <xf numFmtId="0" fontId="5" fillId="2" borderId="4" xfId="0" applyFont="1" applyFill="1" applyBorder="1"/>
    <xf numFmtId="0" fontId="5" fillId="0" borderId="12" xfId="0" quotePrefix="1" applyFont="1" applyBorder="1"/>
    <xf numFmtId="0" fontId="5" fillId="0" borderId="4" xfId="0" quotePrefix="1" applyFont="1" applyBorder="1" applyAlignment="1">
      <alignment horizontal="center"/>
    </xf>
    <xf numFmtId="0" fontId="5" fillId="0" borderId="0" xfId="0" applyFont="1" applyAlignment="1">
      <alignment horizontal="left"/>
    </xf>
    <xf numFmtId="0" fontId="16" fillId="0" borderId="0" xfId="0" applyFont="1" applyAlignment="1">
      <alignment horizontal="center"/>
    </xf>
    <xf numFmtId="0" fontId="12" fillId="0" borderId="0" xfId="0" applyFont="1"/>
    <xf numFmtId="0" fontId="8" fillId="0" borderId="10" xfId="0" applyFont="1" applyBorder="1" applyAlignment="1">
      <alignment horizontal="center"/>
    </xf>
    <xf numFmtId="0" fontId="14" fillId="0" borderId="3" xfId="0" applyFont="1" applyBorder="1"/>
    <xf numFmtId="0" fontId="9" fillId="0" borderId="13" xfId="0" applyFont="1" applyBorder="1"/>
    <xf numFmtId="0" fontId="8" fillId="2" borderId="1" xfId="0" applyFont="1" applyFill="1" applyBorder="1" applyAlignment="1">
      <alignment horizontal="left"/>
    </xf>
    <xf numFmtId="0" fontId="1" fillId="0" borderId="6" xfId="0" applyFont="1" applyBorder="1"/>
    <xf numFmtId="0" fontId="1" fillId="0" borderId="0" xfId="0" applyFont="1"/>
    <xf numFmtId="0" fontId="3" fillId="0" borderId="0" xfId="0" applyFont="1"/>
    <xf numFmtId="0" fontId="3" fillId="0" borderId="1" xfId="0" applyFont="1" applyBorder="1"/>
    <xf numFmtId="0" fontId="3" fillId="0" borderId="2" xfId="0" applyFont="1" applyBorder="1"/>
    <xf numFmtId="0" fontId="8" fillId="2" borderId="8" xfId="0" applyFont="1" applyFill="1" applyBorder="1" applyAlignment="1">
      <alignment horizontal="center"/>
    </xf>
    <xf numFmtId="0" fontId="8" fillId="0" borderId="8" xfId="0" quotePrefix="1" applyFont="1" applyBorder="1" applyAlignment="1">
      <alignment horizontal="left"/>
    </xf>
    <xf numFmtId="0" fontId="9" fillId="0" borderId="8" xfId="0" applyFont="1" applyBorder="1"/>
    <xf numFmtId="0" fontId="5" fillId="2" borderId="8" xfId="0" quotePrefix="1" applyFont="1" applyFill="1" applyBorder="1"/>
    <xf numFmtId="0" fontId="5" fillId="2" borderId="9" xfId="0" quotePrefix="1" applyFont="1" applyFill="1" applyBorder="1"/>
    <xf numFmtId="0" fontId="5" fillId="2" borderId="1" xfId="0" applyFont="1" applyFill="1" applyBorder="1"/>
    <xf numFmtId="0" fontId="8" fillId="2" borderId="8" xfId="0" quotePrefix="1" applyFont="1" applyFill="1" applyBorder="1" applyAlignment="1">
      <alignment horizontal="left"/>
    </xf>
    <xf numFmtId="0" fontId="8" fillId="2" borderId="9" xfId="0" applyFont="1" applyFill="1" applyBorder="1" applyAlignment="1">
      <alignment horizontal="center"/>
    </xf>
    <xf numFmtId="0" fontId="18" fillId="0" borderId="0" xfId="0" applyFont="1" applyAlignment="1">
      <alignment horizontal="center"/>
    </xf>
    <xf numFmtId="0" fontId="5" fillId="2" borderId="10" xfId="0" quotePrefix="1" applyFont="1" applyFill="1" applyBorder="1"/>
    <xf numFmtId="0" fontId="18" fillId="0" borderId="12" xfId="0" applyFont="1" applyBorder="1" applyAlignment="1">
      <alignment horizontal="center"/>
    </xf>
    <xf numFmtId="0" fontId="8" fillId="2" borderId="5" xfId="0" applyFont="1" applyFill="1" applyBorder="1" applyAlignment="1">
      <alignment horizontal="center"/>
    </xf>
    <xf numFmtId="0" fontId="8" fillId="2" borderId="1" xfId="0" quotePrefix="1" applyFont="1" applyFill="1" applyBorder="1" applyAlignment="1">
      <alignment horizontal="left"/>
    </xf>
    <xf numFmtId="0" fontId="5" fillId="2" borderId="2" xfId="0" quotePrefix="1" applyFont="1" applyFill="1" applyBorder="1"/>
    <xf numFmtId="0" fontId="5" fillId="2" borderId="14" xfId="0" applyFont="1" applyFill="1" applyBorder="1" applyAlignment="1">
      <alignment horizontal="center"/>
    </xf>
    <xf numFmtId="0" fontId="8" fillId="0" borderId="2" xfId="0" applyFont="1" applyBorder="1" applyAlignment="1">
      <alignment horizontal="center"/>
    </xf>
    <xf numFmtId="0" fontId="14" fillId="0" borderId="10" xfId="0" applyFont="1" applyBorder="1" applyAlignment="1">
      <alignment horizontal="center"/>
    </xf>
    <xf numFmtId="0" fontId="5" fillId="2" borderId="11" xfId="0" applyFont="1" applyFill="1" applyBorder="1"/>
    <xf numFmtId="0" fontId="5" fillId="2" borderId="4" xfId="0" applyFont="1" applyFill="1" applyBorder="1" applyAlignment="1">
      <alignment horizontal="center"/>
    </xf>
    <xf numFmtId="0" fontId="8" fillId="2" borderId="4" xfId="0" applyFont="1" applyFill="1" applyBorder="1"/>
    <xf numFmtId="0" fontId="8" fillId="0" borderId="13" xfId="0" applyFont="1" applyBorder="1" applyAlignment="1">
      <alignment horizontal="center"/>
    </xf>
    <xf numFmtId="0" fontId="8" fillId="0" borderId="12" xfId="0" applyFont="1" applyBorder="1" applyAlignment="1">
      <alignment horizontal="center"/>
    </xf>
    <xf numFmtId="0" fontId="13" fillId="0" borderId="14" xfId="0" applyFont="1" applyBorder="1"/>
    <xf numFmtId="0" fontId="13" fillId="0" borderId="12" xfId="0" applyFont="1" applyBorder="1"/>
    <xf numFmtId="0" fontId="5" fillId="0" borderId="0" xfId="0" applyFont="1" applyAlignment="1">
      <alignment horizontal="center"/>
    </xf>
    <xf numFmtId="0" fontId="6" fillId="0" borderId="1" xfId="0" applyFont="1" applyBorder="1"/>
    <xf numFmtId="0" fontId="6" fillId="0" borderId="0" xfId="0" applyFont="1"/>
    <xf numFmtId="0" fontId="6" fillId="0" borderId="2" xfId="0" applyFont="1" applyBorder="1" applyAlignment="1">
      <alignment horizontal="left"/>
    </xf>
    <xf numFmtId="0" fontId="5" fillId="0" borderId="2" xfId="0" applyFont="1" applyBorder="1" applyAlignment="1">
      <alignment horizontal="left"/>
    </xf>
    <xf numFmtId="0" fontId="0" fillId="0" borderId="6" xfId="0" applyBorder="1" applyAlignment="1">
      <alignment horizontal="left"/>
    </xf>
    <xf numFmtId="0" fontId="8" fillId="2" borderId="11" xfId="0" applyFont="1" applyFill="1" applyBorder="1"/>
    <xf numFmtId="0" fontId="3" fillId="3" borderId="9" xfId="0" applyFont="1" applyFill="1" applyBorder="1"/>
    <xf numFmtId="0" fontId="5" fillId="4" borderId="4" xfId="0" applyFont="1" applyFill="1" applyBorder="1"/>
    <xf numFmtId="0" fontId="5" fillId="4" borderId="12" xfId="0" applyFont="1" applyFill="1" applyBorder="1"/>
    <xf numFmtId="0" fontId="5" fillId="0" borderId="15" xfId="0" applyFont="1" applyBorder="1"/>
    <xf numFmtId="0" fontId="5" fillId="0" borderId="16" xfId="0" applyFont="1" applyBorder="1"/>
    <xf numFmtId="0" fontId="8" fillId="2" borderId="11" xfId="0" applyFont="1" applyFill="1" applyBorder="1" applyAlignment="1">
      <alignment horizontal="center"/>
    </xf>
    <xf numFmtId="0" fontId="8" fillId="2" borderId="17" xfId="0" applyFont="1" applyFill="1" applyBorder="1" applyAlignment="1">
      <alignment horizontal="center"/>
    </xf>
    <xf numFmtId="0" fontId="8" fillId="2" borderId="5" xfId="0" applyFont="1" applyFill="1" applyBorder="1" applyAlignment="1">
      <alignment horizontal="left"/>
    </xf>
    <xf numFmtId="0" fontId="6" fillId="0" borderId="5" xfId="0" applyFont="1" applyBorder="1" applyProtection="1">
      <protection hidden="1"/>
    </xf>
    <xf numFmtId="0" fontId="7" fillId="0" borderId="6" xfId="0" applyFont="1" applyBorder="1" applyProtection="1">
      <protection hidden="1"/>
    </xf>
    <xf numFmtId="0" fontId="7" fillId="0" borderId="7" xfId="0" applyFont="1"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0" xfId="0" applyProtection="1">
      <protection hidden="1"/>
    </xf>
    <xf numFmtId="0" fontId="7" fillId="0" borderId="8" xfId="0" applyFont="1" applyBorder="1" applyProtection="1">
      <protection hidden="1"/>
    </xf>
    <xf numFmtId="0" fontId="7" fillId="0" borderId="9" xfId="0" applyFont="1" applyBorder="1" applyProtection="1">
      <protection hidden="1"/>
    </xf>
    <xf numFmtId="0" fontId="7" fillId="0" borderId="10"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7" fillId="0" borderId="1" xfId="0" applyFont="1" applyBorder="1" applyProtection="1">
      <protection hidden="1"/>
    </xf>
    <xf numFmtId="0" fontId="7" fillId="0" borderId="0" xfId="0" applyFont="1" applyProtection="1">
      <protection hidden="1"/>
    </xf>
    <xf numFmtId="0" fontId="7" fillId="0" borderId="2" xfId="0" applyFont="1" applyBorder="1" applyProtection="1">
      <protection hidden="1"/>
    </xf>
    <xf numFmtId="0" fontId="0" fillId="0" borderId="1" xfId="0" applyBorder="1" applyProtection="1">
      <protection hidden="1"/>
    </xf>
    <xf numFmtId="0" fontId="0" fillId="0" borderId="2" xfId="0" applyBorder="1" applyProtection="1">
      <protection hidden="1"/>
    </xf>
    <xf numFmtId="0" fontId="6" fillId="0" borderId="1" xfId="0" applyFont="1" applyBorder="1" applyProtection="1">
      <protection hidden="1"/>
    </xf>
    <xf numFmtId="0" fontId="6" fillId="0" borderId="0" xfId="0" applyFont="1" applyProtection="1">
      <protection hidden="1"/>
    </xf>
    <xf numFmtId="0" fontId="6" fillId="0" borderId="2" xfId="0" applyFont="1" applyBorder="1" applyAlignment="1" applyProtection="1">
      <alignment horizontal="left"/>
      <protection hidden="1"/>
    </xf>
    <xf numFmtId="0" fontId="7" fillId="0" borderId="5" xfId="0" applyFont="1" applyBorder="1" applyProtection="1">
      <protection hidden="1"/>
    </xf>
    <xf numFmtId="0" fontId="9" fillId="0" borderId="1"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2" xfId="0" applyFont="1" applyBorder="1" applyAlignment="1" applyProtection="1">
      <alignment horizontal="center"/>
      <protection hidden="1"/>
    </xf>
    <xf numFmtId="0" fontId="9" fillId="0" borderId="8"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0" borderId="10" xfId="0" applyFont="1" applyBorder="1" applyAlignment="1" applyProtection="1">
      <alignment horizontal="center"/>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1" xfId="0" applyFill="1" applyBorder="1" applyProtection="1">
      <protection hidden="1"/>
    </xf>
    <xf numFmtId="0" fontId="0" fillId="2" borderId="0" xfId="0" applyFill="1" applyProtection="1">
      <protection hidden="1"/>
    </xf>
    <xf numFmtId="0" fontId="0" fillId="2" borderId="2"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11" fillId="0" borderId="0" xfId="0" applyFont="1" applyProtection="1">
      <protection hidden="1"/>
    </xf>
    <xf numFmtId="0" fontId="8" fillId="2" borderId="4" xfId="0" applyFont="1" applyFill="1" applyBorder="1" applyAlignment="1" applyProtection="1">
      <alignment horizontal="center"/>
      <protection hidden="1"/>
    </xf>
    <xf numFmtId="0" fontId="8" fillId="0" borderId="4" xfId="0" quotePrefix="1" applyFont="1" applyBorder="1" applyAlignment="1" applyProtection="1">
      <alignment horizontal="center"/>
      <protection hidden="1"/>
    </xf>
    <xf numFmtId="0" fontId="0" fillId="0" borderId="11" xfId="0" applyBorder="1" applyProtection="1">
      <protection hidden="1"/>
    </xf>
    <xf numFmtId="43" fontId="0" fillId="0" borderId="8" xfId="1" applyNumberFormat="1" applyFont="1" applyBorder="1" applyProtection="1">
      <protection hidden="1"/>
    </xf>
    <xf numFmtId="44" fontId="0" fillId="0" borderId="10" xfId="1" applyFont="1" applyBorder="1" applyProtection="1">
      <protection hidden="1"/>
    </xf>
    <xf numFmtId="0" fontId="0" fillId="0" borderId="12" xfId="0" applyBorder="1" applyProtection="1">
      <protection hidden="1"/>
    </xf>
    <xf numFmtId="43" fontId="0" fillId="2" borderId="1" xfId="1" applyNumberFormat="1" applyFont="1" applyFill="1" applyBorder="1" applyProtection="1">
      <protection hidden="1"/>
    </xf>
    <xf numFmtId="43" fontId="0" fillId="2" borderId="2" xfId="1" applyNumberFormat="1" applyFont="1" applyFill="1" applyBorder="1" applyProtection="1">
      <protection hidden="1"/>
    </xf>
    <xf numFmtId="0" fontId="8" fillId="0" borderId="13" xfId="0" quotePrefix="1" applyFont="1" applyBorder="1" applyAlignment="1" applyProtection="1">
      <alignment horizontal="center"/>
      <protection hidden="1"/>
    </xf>
    <xf numFmtId="0" fontId="5" fillId="0" borderId="8" xfId="0" applyFont="1" applyBorder="1" applyProtection="1">
      <protection hidden="1"/>
    </xf>
    <xf numFmtId="43" fontId="0" fillId="2" borderId="8" xfId="1" applyNumberFormat="1" applyFont="1" applyFill="1" applyBorder="1" applyProtection="1">
      <protection hidden="1"/>
    </xf>
    <xf numFmtId="43" fontId="0" fillId="2" borderId="10" xfId="1" applyNumberFormat="1" applyFont="1" applyFill="1" applyBorder="1" applyProtection="1">
      <protection hidden="1"/>
    </xf>
    <xf numFmtId="43" fontId="0" fillId="0" borderId="1" xfId="1" applyNumberFormat="1" applyFont="1" applyBorder="1" applyProtection="1">
      <protection hidden="1"/>
    </xf>
    <xf numFmtId="43" fontId="0" fillId="0" borderId="2" xfId="1" applyNumberFormat="1" applyFont="1" applyBorder="1" applyProtection="1">
      <protection hidden="1"/>
    </xf>
    <xf numFmtId="43" fontId="0" fillId="0" borderId="10" xfId="1" applyNumberFormat="1" applyFont="1" applyBorder="1" applyProtection="1">
      <protection hidden="1"/>
    </xf>
    <xf numFmtId="0" fontId="0" fillId="0" borderId="13" xfId="0" quotePrefix="1" applyBorder="1" applyProtection="1">
      <protection hidden="1"/>
    </xf>
    <xf numFmtId="0" fontId="0" fillId="0" borderId="12" xfId="0" quotePrefix="1" applyBorder="1" applyProtection="1">
      <protection hidden="1"/>
    </xf>
    <xf numFmtId="0" fontId="0" fillId="0" borderId="14" xfId="0" applyBorder="1" applyProtection="1">
      <protection hidden="1"/>
    </xf>
    <xf numFmtId="0" fontId="8" fillId="2" borderId="1" xfId="0" applyFont="1" applyFill="1" applyBorder="1" applyProtection="1">
      <protection hidden="1"/>
    </xf>
    <xf numFmtId="43" fontId="0" fillId="0" borderId="15" xfId="1" applyNumberFormat="1" applyFont="1" applyBorder="1" applyProtection="1">
      <protection hidden="1"/>
    </xf>
    <xf numFmtId="44" fontId="5" fillId="0" borderId="16" xfId="1" applyFont="1" applyBorder="1" applyProtection="1">
      <protection hidden="1"/>
    </xf>
    <xf numFmtId="0" fontId="17" fillId="0" borderId="0" xfId="0" applyFont="1" applyProtection="1">
      <protection hidden="1"/>
    </xf>
    <xf numFmtId="0" fontId="17" fillId="0" borderId="1" xfId="0" applyFont="1" applyBorder="1" applyProtection="1">
      <protection hidden="1"/>
    </xf>
    <xf numFmtId="0" fontId="17" fillId="0" borderId="2" xfId="0" applyFont="1" applyBorder="1" applyProtection="1">
      <protection hidden="1"/>
    </xf>
    <xf numFmtId="0" fontId="3" fillId="3" borderId="9" xfId="0" applyFont="1" applyFill="1" applyBorder="1" applyProtection="1">
      <protection locked="0"/>
    </xf>
    <xf numFmtId="0" fontId="5" fillId="3" borderId="0" xfId="0" applyFont="1" applyFill="1" applyProtection="1">
      <protection locked="0"/>
    </xf>
    <xf numFmtId="0" fontId="5" fillId="3" borderId="17" xfId="0" applyFont="1" applyFill="1" applyBorder="1" applyProtection="1">
      <protection locked="0"/>
    </xf>
    <xf numFmtId="0" fontId="5" fillId="3" borderId="10" xfId="0" applyFont="1" applyFill="1" applyBorder="1" applyProtection="1">
      <protection locked="0"/>
    </xf>
    <xf numFmtId="0" fontId="5" fillId="3" borderId="3" xfId="0" applyFont="1" applyFill="1" applyBorder="1" applyAlignment="1" applyProtection="1">
      <alignment horizontal="right"/>
      <protection locked="0"/>
    </xf>
    <xf numFmtId="0" fontId="5" fillId="3" borderId="8" xfId="0" applyFont="1" applyFill="1" applyBorder="1" applyProtection="1">
      <protection locked="0"/>
    </xf>
    <xf numFmtId="0" fontId="5" fillId="3" borderId="3" xfId="0" applyFont="1" applyFill="1" applyBorder="1" applyProtection="1">
      <protection locked="0"/>
    </xf>
    <xf numFmtId="0" fontId="5" fillId="3" borderId="4" xfId="0" applyFont="1" applyFill="1" applyBorder="1" applyProtection="1">
      <protection locked="0"/>
    </xf>
    <xf numFmtId="0" fontId="5" fillId="0" borderId="5"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5" fillId="0" borderId="13" xfId="0" applyFont="1" applyBorder="1" applyProtection="1">
      <protection locked="0"/>
    </xf>
    <xf numFmtId="0" fontId="5" fillId="0" borderId="10" xfId="0" applyFont="1" applyBorder="1" applyProtection="1">
      <protection locked="0"/>
    </xf>
    <xf numFmtId="0" fontId="8" fillId="0" borderId="3" xfId="0" quotePrefix="1" applyFont="1" applyBorder="1" applyAlignment="1" applyProtection="1">
      <alignment horizontal="right"/>
      <protection locked="0"/>
    </xf>
    <xf numFmtId="0" fontId="5" fillId="0" borderId="17" xfId="0" quotePrefix="1" applyFont="1" applyBorder="1" applyProtection="1">
      <protection locked="0"/>
    </xf>
    <xf numFmtId="0" fontId="5" fillId="0" borderId="8" xfId="0" applyFont="1" applyBorder="1" applyProtection="1">
      <protection locked="0"/>
    </xf>
    <xf numFmtId="0" fontId="5" fillId="0" borderId="17" xfId="0" applyFont="1" applyBorder="1" applyProtection="1">
      <protection locked="0"/>
    </xf>
    <xf numFmtId="0" fontId="8" fillId="0" borderId="3" xfId="0" applyFont="1" applyBorder="1" applyProtection="1">
      <protection locked="0"/>
    </xf>
    <xf numFmtId="0" fontId="8" fillId="0" borderId="17" xfId="0" applyFont="1" applyBorder="1" applyProtection="1">
      <protection locked="0"/>
    </xf>
    <xf numFmtId="0" fontId="5" fillId="0" borderId="3" xfId="0" applyFont="1" applyBorder="1" applyProtection="1">
      <protection locked="0"/>
    </xf>
    <xf numFmtId="0" fontId="5" fillId="0" borderId="7" xfId="0" applyFont="1" applyBorder="1" applyProtection="1">
      <protection locked="0"/>
    </xf>
    <xf numFmtId="0" fontId="8" fillId="0" borderId="3" xfId="0" quotePrefix="1" applyFont="1" applyBorder="1" applyProtection="1">
      <protection locked="0"/>
    </xf>
    <xf numFmtId="0" fontId="5" fillId="0" borderId="3" xfId="0" quotePrefix="1" applyFont="1" applyBorder="1" applyProtection="1">
      <protection locked="0"/>
    </xf>
    <xf numFmtId="0" fontId="9" fillId="0" borderId="3" xfId="0" applyFont="1" applyBorder="1" applyProtection="1">
      <protection locked="0"/>
    </xf>
    <xf numFmtId="0" fontId="8" fillId="2" borderId="1" xfId="0" applyFont="1" applyFill="1" applyBorder="1"/>
    <xf numFmtId="0" fontId="7" fillId="2" borderId="0" xfId="0" applyFont="1" applyFill="1"/>
    <xf numFmtId="0" fontId="14" fillId="0" borderId="4" xfId="0" applyFont="1" applyBorder="1" applyAlignment="1">
      <alignment horizontal="center"/>
    </xf>
    <xf numFmtId="0" fontId="5" fillId="0" borderId="9" xfId="0" quotePrefix="1" applyFont="1" applyBorder="1"/>
    <xf numFmtId="0" fontId="8" fillId="2" borderId="8" xfId="0" applyFont="1" applyFill="1" applyBorder="1"/>
    <xf numFmtId="0" fontId="8" fillId="2" borderId="1" xfId="0" applyFont="1" applyFill="1" applyBorder="1" applyAlignment="1">
      <alignment horizontal="center"/>
    </xf>
    <xf numFmtId="0" fontId="8" fillId="0" borderId="8" xfId="0" applyFont="1" applyBorder="1"/>
    <xf numFmtId="0" fontId="8" fillId="0" borderId="5" xfId="0" applyFont="1" applyBorder="1" applyProtection="1">
      <protection locked="0"/>
    </xf>
    <xf numFmtId="0" fontId="15" fillId="0" borderId="4" xfId="0" applyFont="1" applyBorder="1" applyProtection="1">
      <protection locked="0"/>
    </xf>
    <xf numFmtId="0" fontId="5" fillId="0" borderId="11" xfId="0" applyFont="1" applyBorder="1" applyProtection="1">
      <protection locked="0"/>
    </xf>
    <xf numFmtId="0" fontId="5" fillId="0" borderId="9" xfId="0" applyFont="1" applyBorder="1" applyProtection="1">
      <protection locked="0"/>
    </xf>
    <xf numFmtId="0" fontId="5" fillId="3" borderId="13" xfId="0" applyFont="1" applyFill="1" applyBorder="1" applyProtection="1">
      <protection locked="0"/>
    </xf>
    <xf numFmtId="0" fontId="5" fillId="3" borderId="7" xfId="0" applyFont="1" applyFill="1" applyBorder="1" applyProtection="1">
      <protection locked="0"/>
    </xf>
    <xf numFmtId="0" fontId="5" fillId="0" borderId="6" xfId="0" applyFont="1" applyBorder="1" applyProtection="1">
      <protection locked="0"/>
    </xf>
    <xf numFmtId="0" fontId="5" fillId="3" borderId="14" xfId="0" applyFont="1" applyFill="1" applyBorder="1" applyProtection="1">
      <protection locked="0"/>
    </xf>
    <xf numFmtId="0" fontId="5" fillId="3" borderId="4" xfId="0" applyFont="1" applyFill="1" applyBorder="1" applyAlignment="1" applyProtection="1">
      <alignment horizontal="right"/>
      <protection locked="0"/>
    </xf>
    <xf numFmtId="0" fontId="8" fillId="0" borderId="1" xfId="0" applyFont="1" applyBorder="1" applyProtection="1">
      <protection locked="0"/>
    </xf>
    <xf numFmtId="0" fontId="14" fillId="0" borderId="4" xfId="0" applyFont="1" applyBorder="1" applyProtection="1">
      <protection locked="0"/>
    </xf>
    <xf numFmtId="0" fontId="8" fillId="2" borderId="0" xfId="0" applyFont="1" applyFill="1" applyAlignment="1">
      <alignment horizontal="center"/>
    </xf>
    <xf numFmtId="0" fontId="5" fillId="2" borderId="17" xfId="0" applyFont="1" applyFill="1" applyBorder="1" applyAlignment="1">
      <alignment horizontal="left"/>
    </xf>
    <xf numFmtId="0" fontId="5" fillId="0" borderId="1" xfId="0" applyFont="1" applyBorder="1" applyAlignment="1">
      <alignment horizontal="left"/>
    </xf>
    <xf numFmtId="0" fontId="5" fillId="0" borderId="8" xfId="0" applyFont="1" applyBorder="1" applyAlignment="1">
      <alignment horizontal="left"/>
    </xf>
    <xf numFmtId="0" fontId="5" fillId="0" borderId="10" xfId="0" applyFont="1" applyBorder="1" applyAlignment="1">
      <alignment horizontal="left"/>
    </xf>
    <xf numFmtId="0" fontId="5" fillId="0" borderId="4" xfId="0" applyFont="1" applyBorder="1" applyProtection="1">
      <protection locked="0"/>
    </xf>
    <xf numFmtId="0" fontId="5" fillId="3" borderId="17" xfId="0" applyFont="1" applyFill="1" applyBorder="1" applyAlignment="1" applyProtection="1">
      <alignment horizontal="right"/>
      <protection locked="0"/>
    </xf>
    <xf numFmtId="0" fontId="5" fillId="3" borderId="10" xfId="0" applyFont="1" applyFill="1" applyBorder="1" applyAlignment="1" applyProtection="1">
      <alignment horizontal="right"/>
      <protection locked="0"/>
    </xf>
    <xf numFmtId="0" fontId="5" fillId="3" borderId="13" xfId="0" applyFont="1" applyFill="1" applyBorder="1" applyAlignment="1" applyProtection="1">
      <alignment horizontal="right"/>
      <protection locked="0"/>
    </xf>
    <xf numFmtId="0" fontId="5" fillId="3" borderId="11" xfId="0" applyFont="1" applyFill="1" applyBorder="1" applyProtection="1">
      <protection locked="0"/>
    </xf>
    <xf numFmtId="0" fontId="5" fillId="3" borderId="8" xfId="0" applyFont="1" applyFill="1" applyBorder="1" applyAlignment="1" applyProtection="1">
      <alignment horizontal="right"/>
      <protection locked="0"/>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2"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3" fillId="0" borderId="0" xfId="0" applyFont="1" applyAlignment="1">
      <alignment horizontal="center"/>
    </xf>
    <xf numFmtId="0" fontId="17" fillId="0" borderId="1" xfId="0" applyFont="1" applyBorder="1" applyAlignment="1" applyProtection="1">
      <alignment horizontal="left" wrapText="1"/>
      <protection hidden="1"/>
    </xf>
    <xf numFmtId="0" fontId="17" fillId="0" borderId="0" xfId="0" applyFont="1" applyAlignment="1" applyProtection="1">
      <alignment horizontal="left" wrapText="1"/>
      <protection hidden="1"/>
    </xf>
    <xf numFmtId="0" fontId="17" fillId="0" borderId="2" xfId="0" applyFont="1" applyBorder="1" applyAlignment="1" applyProtection="1">
      <alignment horizontal="left" wrapText="1"/>
      <protection hidden="1"/>
    </xf>
    <xf numFmtId="0" fontId="8" fillId="0" borderId="1" xfId="0" applyFont="1" applyBorder="1" applyAlignment="1" applyProtection="1">
      <alignment horizontal="center"/>
      <protection hidden="1"/>
    </xf>
    <xf numFmtId="0" fontId="8" fillId="0" borderId="0" xfId="0" applyFont="1" applyAlignment="1" applyProtection="1">
      <alignment horizontal="center"/>
      <protection hidden="1"/>
    </xf>
    <xf numFmtId="0" fontId="8" fillId="0" borderId="2"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8" fillId="2" borderId="11" xfId="0" applyFont="1" applyFill="1" applyBorder="1" applyAlignment="1" applyProtection="1">
      <alignment horizontal="center"/>
      <protection hidden="1"/>
    </xf>
    <xf numFmtId="0" fontId="8" fillId="2" borderId="17" xfId="0" applyFont="1" applyFill="1" applyBorder="1" applyAlignment="1" applyProtection="1">
      <alignment horizontal="center"/>
      <protection hidden="1"/>
    </xf>
    <xf numFmtId="0" fontId="8" fillId="2" borderId="3" xfId="0" applyFont="1" applyFill="1" applyBorder="1" applyAlignment="1" applyProtection="1">
      <alignment horizontal="center"/>
      <protection hidden="1"/>
    </xf>
    <xf numFmtId="0" fontId="10" fillId="0" borderId="1" xfId="0" applyFont="1" applyBorder="1" applyAlignment="1">
      <alignment horizontal="left" wrapText="1"/>
    </xf>
    <xf numFmtId="0" fontId="10" fillId="0" borderId="0" xfId="0" applyFont="1" applyAlignment="1">
      <alignment horizontal="left" wrapText="1"/>
    </xf>
    <xf numFmtId="0" fontId="10" fillId="0" borderId="2" xfId="0" applyFont="1" applyBorder="1" applyAlignment="1">
      <alignment horizontal="left" wrapText="1"/>
    </xf>
    <xf numFmtId="0" fontId="8" fillId="0" borderId="1" xfId="0" applyFont="1" applyBorder="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5" fillId="2" borderId="0" xfId="0" applyFont="1" applyFill="1" applyAlignment="1">
      <alignment horizontal="center"/>
    </xf>
    <xf numFmtId="0" fontId="5" fillId="2" borderId="2" xfId="0" applyFont="1" applyFill="1" applyBorder="1" applyAlignment="1">
      <alignment horizontal="center"/>
    </xf>
    <xf numFmtId="0" fontId="8" fillId="2" borderId="5" xfId="0" applyFont="1" applyFill="1" applyBorder="1" applyAlignment="1">
      <alignment horizontal="left"/>
    </xf>
    <xf numFmtId="0" fontId="8" fillId="2" borderId="7" xfId="0" applyFont="1" applyFill="1" applyBorder="1" applyAlignment="1">
      <alignment horizontal="left"/>
    </xf>
    <xf numFmtId="0" fontId="8" fillId="2" borderId="3" xfId="0" applyFont="1" applyFill="1" applyBorder="1" applyAlignment="1">
      <alignment horizontal="left"/>
    </xf>
    <xf numFmtId="0" fontId="8" fillId="2" borderId="17" xfId="0" applyFont="1" applyFill="1" applyBorder="1" applyAlignment="1">
      <alignment horizontal="left"/>
    </xf>
    <xf numFmtId="0" fontId="18" fillId="0" borderId="1" xfId="0" applyFont="1" applyBorder="1" applyAlignment="1">
      <alignment horizontal="center"/>
    </xf>
    <xf numFmtId="0" fontId="18" fillId="0" borderId="2" xfId="0" applyFont="1" applyBorder="1" applyAlignment="1">
      <alignment horizontal="center"/>
    </xf>
    <xf numFmtId="0" fontId="8" fillId="2" borderId="1" xfId="0" applyFont="1" applyFill="1" applyBorder="1" applyAlignment="1">
      <alignment horizontal="center"/>
    </xf>
    <xf numFmtId="0" fontId="8" fillId="2" borderId="0" xfId="0" applyFont="1" applyFill="1" applyAlignment="1">
      <alignment horizontal="center"/>
    </xf>
    <xf numFmtId="0" fontId="16" fillId="3" borderId="8"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5" fillId="0" borderId="8" xfId="0" applyFont="1" applyBorder="1" applyAlignment="1">
      <alignment horizontal="left"/>
    </xf>
    <xf numFmtId="0" fontId="5" fillId="0" borderId="10" xfId="0" applyFont="1" applyBorder="1" applyAlignment="1">
      <alignment horizontal="left"/>
    </xf>
    <xf numFmtId="0" fontId="5" fillId="0" borderId="3" xfId="0" applyFont="1" applyBorder="1" applyAlignment="1">
      <alignment horizontal="left"/>
    </xf>
    <xf numFmtId="0" fontId="5" fillId="0" borderId="17" xfId="0" applyFont="1" applyBorder="1" applyAlignment="1">
      <alignment horizontal="left"/>
    </xf>
    <xf numFmtId="0" fontId="5" fillId="0" borderId="5" xfId="0" applyFont="1" applyBorder="1" applyAlignment="1">
      <alignment horizontal="left"/>
    </xf>
    <xf numFmtId="0" fontId="5" fillId="0" borderId="7"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opLeftCell="A4" zoomScaleNormal="100" workbookViewId="0">
      <selection activeCell="E16" sqref="E16"/>
    </sheetView>
  </sheetViews>
  <sheetFormatPr defaultColWidth="9.109375" defaultRowHeight="13.2"/>
  <cols>
    <col min="1" max="1" width="12.33203125" style="22" customWidth="1"/>
    <col min="2" max="2" width="9.6640625" customWidth="1"/>
    <col min="3" max="3" width="8.33203125" customWidth="1"/>
    <col min="4" max="4" width="9.6640625" customWidth="1"/>
    <col min="5" max="5" width="5.6640625" customWidth="1"/>
    <col min="6" max="6" width="13.109375" customWidth="1"/>
    <col min="7" max="7" width="7.109375" customWidth="1"/>
    <col min="8" max="8" width="7.88671875" customWidth="1"/>
    <col min="9" max="9" width="9.33203125" customWidth="1"/>
    <col min="10" max="10" width="14" customWidth="1"/>
  </cols>
  <sheetData>
    <row r="1" spans="1:10" s="124" customFormat="1" ht="22.8">
      <c r="A1" s="283"/>
      <c r="B1" s="284"/>
      <c r="C1" s="284"/>
      <c r="D1" s="284"/>
      <c r="E1" s="284"/>
      <c r="F1" s="284"/>
      <c r="G1" s="284"/>
      <c r="H1" s="284"/>
      <c r="I1" s="284"/>
      <c r="J1" s="285"/>
    </row>
    <row r="2" spans="1:10" s="125" customFormat="1" ht="30" customHeight="1">
      <c r="A2" s="286" t="s">
        <v>124</v>
      </c>
      <c r="B2" s="287"/>
      <c r="C2" s="287"/>
      <c r="D2" s="287"/>
      <c r="E2" s="287"/>
      <c r="F2" s="287"/>
      <c r="G2" s="287"/>
      <c r="H2" s="287"/>
      <c r="I2" s="287"/>
      <c r="J2" s="288"/>
    </row>
    <row r="3" spans="1:10" s="125" customFormat="1" ht="30.75" customHeight="1">
      <c r="A3" s="286"/>
      <c r="B3" s="287"/>
      <c r="C3" s="287"/>
      <c r="D3" s="287"/>
      <c r="E3" s="287"/>
      <c r="F3" s="287"/>
      <c r="G3" s="287"/>
      <c r="H3" s="287"/>
      <c r="I3" s="287"/>
      <c r="J3" s="288"/>
    </row>
    <row r="4" spans="1:10">
      <c r="J4" s="23"/>
    </row>
    <row r="5" spans="1:10">
      <c r="J5" s="23"/>
    </row>
    <row r="6" spans="1:10">
      <c r="A6" s="10"/>
      <c r="B6" s="11"/>
      <c r="C6" s="11"/>
      <c r="D6" s="11"/>
      <c r="E6" s="11"/>
      <c r="F6" s="11"/>
      <c r="G6" s="11"/>
      <c r="H6" s="11"/>
      <c r="I6" s="11"/>
      <c r="J6" s="12"/>
    </row>
    <row r="7" spans="1:10" s="3" customFormat="1" ht="15">
      <c r="A7" s="1"/>
      <c r="J7" s="2"/>
    </row>
    <row r="8" spans="1:10" s="3" customFormat="1" ht="15">
      <c r="A8" s="1"/>
      <c r="J8" s="2"/>
    </row>
    <row r="9" spans="1:10" s="3" customFormat="1" ht="15">
      <c r="A9" s="1"/>
      <c r="J9" s="2"/>
    </row>
    <row r="10" spans="1:10" s="126" customFormat="1" ht="17.25" customHeight="1">
      <c r="A10" s="127"/>
      <c r="B10" s="126" t="s">
        <v>149</v>
      </c>
      <c r="D10" s="230" t="s">
        <v>170</v>
      </c>
      <c r="E10" s="160"/>
      <c r="F10" s="160"/>
      <c r="G10" s="126" t="s">
        <v>148</v>
      </c>
      <c r="J10" s="128"/>
    </row>
    <row r="11" spans="1:10" s="3" customFormat="1" ht="15" customHeight="1">
      <c r="A11" s="1"/>
      <c r="J11" s="2"/>
    </row>
    <row r="12" spans="1:10" s="3" customFormat="1" ht="21.75" customHeight="1">
      <c r="A12" s="1"/>
      <c r="J12" s="2"/>
    </row>
    <row r="13" spans="1:10" ht="21.75" customHeight="1">
      <c r="J13" s="23"/>
    </row>
    <row r="14" spans="1:10" ht="21.75" customHeight="1">
      <c r="J14" s="23"/>
    </row>
    <row r="15" spans="1:10" ht="21.75" customHeight="1">
      <c r="A15" s="127"/>
      <c r="B15" s="126"/>
      <c r="C15" s="126" t="s">
        <v>150</v>
      </c>
      <c r="D15" s="126"/>
      <c r="E15" s="126"/>
      <c r="F15" s="126"/>
      <c r="G15" s="126"/>
      <c r="H15" s="126"/>
      <c r="I15" s="230">
        <v>2024</v>
      </c>
      <c r="J15" s="128"/>
    </row>
    <row r="16" spans="1:10" ht="21.75" customHeight="1">
      <c r="C16" s="52" t="s">
        <v>156</v>
      </c>
      <c r="E16" s="231">
        <v>10</v>
      </c>
      <c r="F16" s="231" t="s">
        <v>191</v>
      </c>
      <c r="G16" s="231">
        <v>2022</v>
      </c>
      <c r="H16" s="52" t="s">
        <v>169</v>
      </c>
      <c r="J16" s="23"/>
    </row>
    <row r="17" spans="1:10" s="126" customFormat="1" ht="21.75" customHeight="1">
      <c r="A17" s="127"/>
      <c r="J17" s="128"/>
    </row>
    <row r="18" spans="1:10" ht="21.75" customHeight="1">
      <c r="J18" s="23"/>
    </row>
    <row r="19" spans="1:10" ht="21.75" customHeight="1">
      <c r="A19" s="16"/>
      <c r="B19" s="17"/>
      <c r="C19" s="17"/>
      <c r="D19" s="17"/>
      <c r="E19" s="17"/>
      <c r="F19" s="17"/>
      <c r="G19" s="17"/>
      <c r="H19" s="17"/>
      <c r="I19" s="17"/>
      <c r="J19" s="18"/>
    </row>
    <row r="20" spans="1:10" ht="21.75" customHeight="1">
      <c r="J20" s="23"/>
    </row>
    <row r="21" spans="1:10" ht="21.75" customHeight="1">
      <c r="A21" s="290" t="s">
        <v>0</v>
      </c>
      <c r="B21" s="291"/>
      <c r="C21" s="291"/>
      <c r="D21" s="291"/>
      <c r="E21" s="291"/>
      <c r="F21" s="291"/>
      <c r="G21" s="291"/>
      <c r="H21" s="291"/>
      <c r="I21" s="291"/>
      <c r="J21" s="292"/>
    </row>
    <row r="22" spans="1:10" ht="21.75" customHeight="1">
      <c r="J22" s="23"/>
    </row>
    <row r="23" spans="1:10" ht="21.75" customHeight="1">
      <c r="J23" s="23"/>
    </row>
    <row r="24" spans="1:10" ht="21.75" customHeight="1">
      <c r="J24" s="23"/>
    </row>
    <row r="25" spans="1:10" ht="21.75" customHeight="1">
      <c r="H25" s="293" t="s">
        <v>1</v>
      </c>
      <c r="I25" s="293"/>
      <c r="J25" s="23"/>
    </row>
    <row r="26" spans="1:10" s="3" customFormat="1" ht="21.75" customHeight="1">
      <c r="A26" s="1" t="s">
        <v>122</v>
      </c>
      <c r="H26" s="289" t="s">
        <v>2</v>
      </c>
      <c r="I26" s="289"/>
      <c r="J26" s="2"/>
    </row>
    <row r="27" spans="1:10" s="3" customFormat="1" ht="21.75" customHeight="1">
      <c r="A27" s="1" t="s">
        <v>123</v>
      </c>
      <c r="D27" s="3" t="s">
        <v>3</v>
      </c>
      <c r="H27" s="289" t="s">
        <v>4</v>
      </c>
      <c r="I27" s="289"/>
      <c r="J27" s="2"/>
    </row>
    <row r="28" spans="1:10" s="3" customFormat="1" ht="21.75" customHeight="1">
      <c r="A28" s="1"/>
      <c r="D28" s="3" t="s">
        <v>5</v>
      </c>
      <c r="H28" s="289" t="s">
        <v>6</v>
      </c>
      <c r="I28" s="289"/>
      <c r="J28" s="2"/>
    </row>
    <row r="29" spans="1:10" s="3" customFormat="1" ht="21.75" customHeight="1">
      <c r="A29" s="1"/>
      <c r="D29" s="3" t="s">
        <v>7</v>
      </c>
      <c r="H29" s="289" t="s">
        <v>8</v>
      </c>
      <c r="I29" s="289"/>
      <c r="J29" s="2"/>
    </row>
    <row r="30" spans="1:10">
      <c r="J30" s="23"/>
    </row>
    <row r="31" spans="1:10">
      <c r="J31" s="23"/>
    </row>
    <row r="32" spans="1:10">
      <c r="J32" s="23"/>
    </row>
    <row r="33" spans="1:10">
      <c r="J33" s="23"/>
    </row>
    <row r="34" spans="1:10">
      <c r="J34" s="23"/>
    </row>
    <row r="35" spans="1:10">
      <c r="J35" s="23"/>
    </row>
    <row r="36" spans="1:10">
      <c r="J36" s="23"/>
    </row>
    <row r="37" spans="1:10">
      <c r="J37" s="23"/>
    </row>
    <row r="38" spans="1:10">
      <c r="J38" s="23"/>
    </row>
    <row r="39" spans="1:10">
      <c r="J39" s="23"/>
    </row>
    <row r="40" spans="1:10">
      <c r="A40" s="16"/>
      <c r="B40" s="17"/>
      <c r="C40" s="17"/>
      <c r="D40" s="17"/>
      <c r="E40" s="17"/>
      <c r="F40" s="17"/>
      <c r="G40" s="17"/>
      <c r="H40" s="17"/>
      <c r="I40" s="17"/>
      <c r="J40" s="18"/>
    </row>
  </sheetData>
  <sheetProtection algorithmName="SHA-512" hashValue="HrFEN2abAw6de4XZbreJX48EwaAkW5giMyKus/tR3QkGSbjIZCDp5j/TS5f4Z3iXJuvUfYoQiEXRRZBRJdT8ow==" saltValue="e019NbSO7qjaENKJcd7ggA==" spinCount="100000" sheet="1" objects="1" scenarios="1" selectLockedCells="1"/>
  <protectedRanges>
    <protectedRange sqref="D10" name="Range1"/>
    <protectedRange sqref="I15" name="Range2"/>
  </protectedRanges>
  <mergeCells count="9">
    <mergeCell ref="A1:J1"/>
    <mergeCell ref="A2:J2"/>
    <mergeCell ref="A3:J3"/>
    <mergeCell ref="H28:I28"/>
    <mergeCell ref="H29:I29"/>
    <mergeCell ref="A21:J21"/>
    <mergeCell ref="H25:I25"/>
    <mergeCell ref="H26:I26"/>
    <mergeCell ref="H27:I27"/>
  </mergeCells>
  <phoneticPr fontId="0" type="noConversion"/>
  <printOptions horizontalCentered="1"/>
  <pageMargins left="0.5" right="0.5" top="0.5" bottom="0.5" header="0.5" footer="0.5"/>
  <pageSetup orientation="portrait" r:id="rId1"/>
  <headerFooter alignWithMargins="0">
    <oddFooter>&amp;RSFN 52932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topLeftCell="A23" zoomScaleNormal="100" workbookViewId="0">
      <selection activeCell="F26" sqref="F26"/>
    </sheetView>
  </sheetViews>
  <sheetFormatPr defaultColWidth="9.109375" defaultRowHeight="11.1" customHeight="1"/>
  <cols>
    <col min="1" max="1" width="7.6640625" style="52" customWidth="1"/>
    <col min="2" max="2" width="2.33203125" style="52" customWidth="1"/>
    <col min="3" max="3" width="31" style="52" customWidth="1"/>
    <col min="4" max="6" width="14.6640625" style="52" customWidth="1"/>
    <col min="7" max="7" width="13.6640625" style="52" customWidth="1"/>
    <col min="8" max="8" width="4.332031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2024</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190</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5" t="s">
        <v>53</v>
      </c>
      <c r="D14" s="242"/>
      <c r="E14" s="269">
        <v>4393</v>
      </c>
      <c r="F14" s="269">
        <v>4500</v>
      </c>
      <c r="G14" s="145"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38"/>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3.1" customHeight="1">
      <c r="A20" s="90"/>
      <c r="B20" s="86"/>
      <c r="C20" s="5" t="s">
        <v>131</v>
      </c>
      <c r="D20" s="55"/>
      <c r="E20" s="78">
        <f>SUM(E14:E19)</f>
        <v>4393</v>
      </c>
      <c r="F20" s="78">
        <f>SUM(F14:F19)</f>
        <v>4500</v>
      </c>
      <c r="G20" s="78">
        <f>SUM(G14:G19)</f>
        <v>0</v>
      </c>
      <c r="H20" s="80">
        <v>7</v>
      </c>
    </row>
    <row r="21" spans="1:8" ht="24.9"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3.8">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1.9" customHeight="1">
      <c r="A26" s="270"/>
      <c r="B26" s="240"/>
      <c r="C26" s="241" t="s">
        <v>183</v>
      </c>
      <c r="D26" s="266">
        <v>4393</v>
      </c>
      <c r="E26" s="266">
        <v>4500</v>
      </c>
      <c r="F26" s="266">
        <v>5000</v>
      </c>
      <c r="G26" s="266">
        <v>5000</v>
      </c>
      <c r="H26" s="80">
        <v>8</v>
      </c>
    </row>
    <row r="27" spans="1:8" ht="21.9" customHeight="1">
      <c r="A27" s="238"/>
      <c r="B27" s="250"/>
      <c r="C27" s="271"/>
      <c r="D27" s="266"/>
      <c r="E27" s="266"/>
      <c r="F27" s="266"/>
      <c r="G27" s="266"/>
      <c r="H27" s="80">
        <v>9</v>
      </c>
    </row>
    <row r="28" spans="1:8" ht="21.9" customHeight="1">
      <c r="A28" s="238"/>
      <c r="B28" s="250"/>
      <c r="C28" s="271"/>
      <c r="D28" s="266"/>
      <c r="E28" s="266"/>
      <c r="F28" s="266"/>
      <c r="G28" s="266"/>
      <c r="H28" s="80">
        <v>10</v>
      </c>
    </row>
    <row r="29" spans="1:8" ht="21.9" customHeight="1">
      <c r="A29" s="238"/>
      <c r="B29" s="250"/>
      <c r="C29" s="271"/>
      <c r="D29" s="266"/>
      <c r="E29" s="266"/>
      <c r="F29" s="266"/>
      <c r="G29" s="266"/>
      <c r="H29" s="80">
        <v>11</v>
      </c>
    </row>
    <row r="30" spans="1:8" ht="21.9" customHeight="1">
      <c r="A30" s="238"/>
      <c r="B30" s="250"/>
      <c r="C30" s="271"/>
      <c r="D30" s="266"/>
      <c r="E30" s="266"/>
      <c r="F30" s="266"/>
      <c r="G30" s="266"/>
      <c r="H30" s="80">
        <v>12</v>
      </c>
    </row>
    <row r="31" spans="1:8" ht="24.9" customHeight="1">
      <c r="A31" s="90"/>
      <c r="B31" s="87"/>
      <c r="C31" s="6" t="s">
        <v>146</v>
      </c>
      <c r="D31" s="83">
        <f>SUM(D26:D30)</f>
        <v>4393</v>
      </c>
      <c r="E31" s="83">
        <f>SUM(E26:E30)</f>
        <v>4500</v>
      </c>
      <c r="F31" s="83">
        <f>SUM(F26:F30)</f>
        <v>5000</v>
      </c>
      <c r="G31" s="83">
        <f>SUM(G26:G30)</f>
        <v>5000</v>
      </c>
      <c r="H31" s="80">
        <v>13</v>
      </c>
    </row>
    <row r="32" spans="1:8" ht="24.9" customHeight="1">
      <c r="A32" s="121"/>
      <c r="B32" s="96"/>
      <c r="C32" s="6" t="s">
        <v>142</v>
      </c>
      <c r="D32" s="6">
        <f>E20-D31</f>
        <v>0</v>
      </c>
      <c r="E32" s="96">
        <f>F20-E31</f>
        <v>0</v>
      </c>
      <c r="F32" s="5">
        <f>G20-F31</f>
        <v>-5000</v>
      </c>
      <c r="G32" s="161" t="s">
        <v>73</v>
      </c>
      <c r="H32" s="80">
        <v>14</v>
      </c>
    </row>
    <row r="33" spans="1:8" ht="24.9" customHeight="1">
      <c r="A33" s="5"/>
      <c r="B33" s="73"/>
      <c r="C33" s="96" t="s">
        <v>143</v>
      </c>
      <c r="D33" s="237"/>
      <c r="E33" s="96">
        <f>D36</f>
        <v>0</v>
      </c>
      <c r="F33" s="5">
        <f>E36</f>
        <v>0</v>
      </c>
      <c r="G33" s="6">
        <f>E36</f>
        <v>0</v>
      </c>
      <c r="H33" s="80">
        <v>15</v>
      </c>
    </row>
    <row r="34" spans="1:8" ht="24.9" customHeight="1">
      <c r="A34" s="100">
        <v>3999</v>
      </c>
      <c r="B34" s="73"/>
      <c r="C34" s="96" t="s">
        <v>144</v>
      </c>
      <c r="D34" s="237"/>
      <c r="E34" s="237"/>
      <c r="F34" s="237"/>
      <c r="G34" s="237"/>
      <c r="H34" s="80">
        <v>16</v>
      </c>
    </row>
    <row r="35" spans="1:8" ht="24.9" customHeight="1">
      <c r="A35" s="100">
        <v>4999</v>
      </c>
      <c r="B35" s="73"/>
      <c r="C35" s="96" t="s">
        <v>147</v>
      </c>
      <c r="D35" s="237"/>
      <c r="E35" s="237"/>
      <c r="F35" s="237"/>
      <c r="G35" s="237"/>
      <c r="H35" s="80">
        <v>17</v>
      </c>
    </row>
    <row r="36" spans="1:8" ht="24.9" customHeight="1">
      <c r="A36" s="5"/>
      <c r="B36" s="70"/>
      <c r="C36" s="55" t="s">
        <v>145</v>
      </c>
      <c r="D36" s="78">
        <f>D32+D33+D34-D35</f>
        <v>0</v>
      </c>
      <c r="E36" s="78">
        <f>E32+E33+E34-E35</f>
        <v>0</v>
      </c>
      <c r="F36" s="78">
        <f>F32+F33+F34-F35</f>
        <v>-5000</v>
      </c>
      <c r="G36" s="161" t="s">
        <v>73</v>
      </c>
      <c r="H36" s="80">
        <v>18</v>
      </c>
    </row>
    <row r="37" spans="1:8" ht="30" customHeight="1">
      <c r="A37" s="5" t="s">
        <v>133</v>
      </c>
      <c r="B37" s="96"/>
      <c r="C37" s="96"/>
      <c r="D37" s="96"/>
      <c r="E37" s="96"/>
      <c r="F37" s="96"/>
      <c r="G37" s="96"/>
      <c r="H37" s="82"/>
    </row>
  </sheetData>
  <sheetProtection algorithmName="SHA-512" hashValue="bHyK0lIF29qoZI8yuTyE65tFe8fInBHBnUNyVM5mVIOvtRmvl9Tf7enh71MJeXVyODgmPhXyW2oZLniH7HtpbA==" saltValue="znhojUVAFKAGR9wUq1NKZg=="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4</oddHeader>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7"/>
  <sheetViews>
    <sheetView zoomScaleNormal="100" workbookViewId="0">
      <selection activeCell="E34" sqref="E34:G35"/>
    </sheetView>
  </sheetViews>
  <sheetFormatPr defaultColWidth="9.109375" defaultRowHeight="11.1" customHeight="1"/>
  <cols>
    <col min="1" max="1" width="7.6640625" style="52" customWidth="1"/>
    <col min="2" max="2" width="2.33203125" style="52" customWidth="1"/>
    <col min="3" max="3" width="31" style="52" customWidth="1"/>
    <col min="4" max="6" width="14.6640625" style="52" customWidth="1"/>
    <col min="7" max="7" width="13.6640625" style="52" customWidth="1"/>
    <col min="8" max="8" width="4.332031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2024</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167</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5" t="s">
        <v>53</v>
      </c>
      <c r="D14" s="242"/>
      <c r="E14" s="269"/>
      <c r="F14" s="269"/>
      <c r="G14" s="145"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38"/>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3.1" customHeight="1">
      <c r="A20" s="90"/>
      <c r="B20" s="86"/>
      <c r="C20" s="5" t="s">
        <v>131</v>
      </c>
      <c r="D20" s="55"/>
      <c r="E20" s="78">
        <f>SUM(E14:E19)</f>
        <v>0</v>
      </c>
      <c r="F20" s="78">
        <f>SUM(F14:F19)</f>
        <v>0</v>
      </c>
      <c r="G20" s="78">
        <f>SUM(G14:G19)</f>
        <v>0</v>
      </c>
      <c r="H20" s="80">
        <v>7</v>
      </c>
    </row>
    <row r="21" spans="1:8" ht="24.9"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3.8">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1.9" customHeight="1">
      <c r="A26" s="270"/>
      <c r="B26" s="240"/>
      <c r="C26" s="241"/>
      <c r="D26" s="266"/>
      <c r="E26" s="266"/>
      <c r="F26" s="266"/>
      <c r="G26" s="266"/>
      <c r="H26" s="80">
        <v>8</v>
      </c>
    </row>
    <row r="27" spans="1:8" ht="21.9" customHeight="1">
      <c r="A27" s="238"/>
      <c r="B27" s="250"/>
      <c r="C27" s="271"/>
      <c r="D27" s="266"/>
      <c r="E27" s="266"/>
      <c r="F27" s="266"/>
      <c r="G27" s="266"/>
      <c r="H27" s="80">
        <v>9</v>
      </c>
    </row>
    <row r="28" spans="1:8" ht="21.9" customHeight="1">
      <c r="A28" s="238"/>
      <c r="B28" s="250"/>
      <c r="C28" s="271"/>
      <c r="D28" s="266"/>
      <c r="E28" s="266"/>
      <c r="F28" s="266"/>
      <c r="G28" s="266"/>
      <c r="H28" s="80">
        <v>10</v>
      </c>
    </row>
    <row r="29" spans="1:8" ht="21.9" customHeight="1">
      <c r="A29" s="238"/>
      <c r="B29" s="250"/>
      <c r="C29" s="271"/>
      <c r="D29" s="266"/>
      <c r="E29" s="266"/>
      <c r="F29" s="266"/>
      <c r="G29" s="266"/>
      <c r="H29" s="80">
        <v>11</v>
      </c>
    </row>
    <row r="30" spans="1:8" ht="21.9" customHeight="1">
      <c r="A30" s="238"/>
      <c r="B30" s="250"/>
      <c r="C30" s="271"/>
      <c r="D30" s="266"/>
      <c r="E30" s="266"/>
      <c r="F30" s="266"/>
      <c r="G30" s="266"/>
      <c r="H30" s="80">
        <v>12</v>
      </c>
    </row>
    <row r="31" spans="1:8" ht="24.9" customHeight="1">
      <c r="A31" s="90"/>
      <c r="B31" s="87"/>
      <c r="C31" s="6" t="s">
        <v>146</v>
      </c>
      <c r="D31" s="83">
        <f>SUM(D26:D30)</f>
        <v>0</v>
      </c>
      <c r="E31" s="83">
        <f>SUM(E26:E30)</f>
        <v>0</v>
      </c>
      <c r="F31" s="83">
        <f>SUM(F26:F30)</f>
        <v>0</v>
      </c>
      <c r="G31" s="83">
        <f>SUM(G26:G30)</f>
        <v>0</v>
      </c>
      <c r="H31" s="80">
        <v>13</v>
      </c>
    </row>
    <row r="32" spans="1:8" ht="24.9" customHeight="1">
      <c r="A32" s="121"/>
      <c r="B32" s="96"/>
      <c r="C32" s="6" t="s">
        <v>142</v>
      </c>
      <c r="D32" s="6">
        <f>E20-D31</f>
        <v>0</v>
      </c>
      <c r="E32" s="96">
        <f>F20-E31</f>
        <v>0</v>
      </c>
      <c r="F32" s="5">
        <f>G20-F31</f>
        <v>0</v>
      </c>
      <c r="G32" s="161" t="s">
        <v>73</v>
      </c>
      <c r="H32" s="80">
        <v>14</v>
      </c>
    </row>
    <row r="33" spans="1:8" ht="24.9" customHeight="1">
      <c r="A33" s="5"/>
      <c r="B33" s="73"/>
      <c r="C33" s="96" t="s">
        <v>143</v>
      </c>
      <c r="D33" s="237"/>
      <c r="E33" s="96">
        <f>D36</f>
        <v>0</v>
      </c>
      <c r="F33" s="5">
        <f>E36</f>
        <v>0</v>
      </c>
      <c r="G33" s="6">
        <f>E36</f>
        <v>0</v>
      </c>
      <c r="H33" s="80">
        <v>15</v>
      </c>
    </row>
    <row r="34" spans="1:8" ht="24.9" customHeight="1">
      <c r="A34" s="100">
        <v>3999</v>
      </c>
      <c r="B34" s="73"/>
      <c r="C34" s="96" t="s">
        <v>144</v>
      </c>
      <c r="D34" s="237"/>
      <c r="E34" s="237"/>
      <c r="F34" s="237"/>
      <c r="G34" s="237"/>
      <c r="H34" s="80">
        <v>16</v>
      </c>
    </row>
    <row r="35" spans="1:8" ht="24.9" customHeight="1">
      <c r="A35" s="100">
        <v>4999</v>
      </c>
      <c r="B35" s="73"/>
      <c r="C35" s="96" t="s">
        <v>147</v>
      </c>
      <c r="D35" s="237"/>
      <c r="E35" s="237"/>
      <c r="F35" s="237"/>
      <c r="G35" s="237"/>
      <c r="H35" s="80">
        <v>17</v>
      </c>
    </row>
    <row r="36" spans="1:8" ht="24.9" customHeight="1">
      <c r="A36" s="5"/>
      <c r="B36" s="70"/>
      <c r="C36" s="55" t="s">
        <v>145</v>
      </c>
      <c r="D36" s="78">
        <f>D32+D33+D34-D35</f>
        <v>0</v>
      </c>
      <c r="E36" s="78">
        <f>E32+E33+E34-E35</f>
        <v>0</v>
      </c>
      <c r="F36" s="78">
        <f>F32+F33+F34-F35</f>
        <v>0</v>
      </c>
      <c r="G36" s="161" t="s">
        <v>73</v>
      </c>
      <c r="H36" s="80">
        <v>18</v>
      </c>
    </row>
    <row r="37" spans="1:8" ht="30" customHeight="1">
      <c r="A37" s="5" t="s">
        <v>133</v>
      </c>
      <c r="B37" s="96"/>
      <c r="C37" s="96"/>
      <c r="D37" s="96"/>
      <c r="E37" s="96"/>
      <c r="F37" s="96"/>
      <c r="G37" s="96"/>
      <c r="H37" s="82"/>
    </row>
  </sheetData>
  <sheetProtection algorithmName="SHA-512" hashValue="JvJKkz03VtHOB2frpibPzXxdgjICsxe2c4tADp3NgB7D90vxNEvtNjWj5xywb434/o1KhpPnpVxf7yuD0PvV6Q==" saltValue="8qoekzFz0q2QZ1r5stT0xQ==" spinCount="100000" sheet="1" objects="1" scenarios="1" selectLockedCells="1"/>
  <protectedRanges>
    <protectedRange sqref="D34:G35" name="Range6_1"/>
    <protectedRange sqref="D33"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5</oddHeader>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7"/>
  <sheetViews>
    <sheetView topLeftCell="A4" zoomScaleNormal="100" workbookViewId="0">
      <selection activeCell="G15" sqref="G15:G19"/>
    </sheetView>
  </sheetViews>
  <sheetFormatPr defaultColWidth="9.109375" defaultRowHeight="11.1" customHeight="1"/>
  <cols>
    <col min="1" max="1" width="7.6640625" style="52" customWidth="1"/>
    <col min="2" max="2" width="2.33203125" style="52" customWidth="1"/>
    <col min="3" max="3" width="31" style="52" customWidth="1"/>
    <col min="4" max="6" width="14.6640625" style="52" customWidth="1"/>
    <col min="7" max="7" width="13.6640625" style="52" customWidth="1"/>
    <col min="8" max="8" width="4.332031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2024</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166</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5" t="s">
        <v>53</v>
      </c>
      <c r="D14" s="242"/>
      <c r="E14" s="269"/>
      <c r="F14" s="269"/>
      <c r="G14" s="145"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38"/>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3.1" customHeight="1">
      <c r="A20" s="90"/>
      <c r="B20" s="86"/>
      <c r="C20" s="5" t="s">
        <v>131</v>
      </c>
      <c r="D20" s="55"/>
      <c r="E20" s="78">
        <f>SUM(E14:E19)</f>
        <v>0</v>
      </c>
      <c r="F20" s="78">
        <f>SUM(F14:F19)</f>
        <v>0</v>
      </c>
      <c r="G20" s="78">
        <f>SUM(G14:G19)</f>
        <v>0</v>
      </c>
      <c r="H20" s="80">
        <v>7</v>
      </c>
    </row>
    <row r="21" spans="1:8" ht="24.9"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3.8">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1.9" customHeight="1">
      <c r="A26" s="270"/>
      <c r="B26" s="240"/>
      <c r="C26" s="241"/>
      <c r="D26" s="266"/>
      <c r="E26" s="266"/>
      <c r="F26" s="266"/>
      <c r="G26" s="266"/>
      <c r="H26" s="80">
        <v>8</v>
      </c>
    </row>
    <row r="27" spans="1:8" ht="21.9" customHeight="1">
      <c r="A27" s="238"/>
      <c r="B27" s="250"/>
      <c r="C27" s="271"/>
      <c r="D27" s="266"/>
      <c r="E27" s="266"/>
      <c r="F27" s="266"/>
      <c r="G27" s="266"/>
      <c r="H27" s="80">
        <v>9</v>
      </c>
    </row>
    <row r="28" spans="1:8" ht="21.9" customHeight="1">
      <c r="A28" s="238"/>
      <c r="B28" s="250"/>
      <c r="C28" s="271"/>
      <c r="D28" s="266"/>
      <c r="E28" s="266"/>
      <c r="F28" s="266"/>
      <c r="G28" s="266"/>
      <c r="H28" s="80">
        <v>10</v>
      </c>
    </row>
    <row r="29" spans="1:8" ht="21.9" customHeight="1">
      <c r="A29" s="238"/>
      <c r="B29" s="250"/>
      <c r="C29" s="271"/>
      <c r="D29" s="266"/>
      <c r="E29" s="266"/>
      <c r="F29" s="266"/>
      <c r="G29" s="266"/>
      <c r="H29" s="80">
        <v>11</v>
      </c>
    </row>
    <row r="30" spans="1:8" ht="21.9" customHeight="1">
      <c r="A30" s="238"/>
      <c r="B30" s="250"/>
      <c r="C30" s="271"/>
      <c r="D30" s="266"/>
      <c r="E30" s="266"/>
      <c r="F30" s="266"/>
      <c r="G30" s="266"/>
      <c r="H30" s="80">
        <v>12</v>
      </c>
    </row>
    <row r="31" spans="1:8" ht="24.9" customHeight="1">
      <c r="A31" s="90"/>
      <c r="B31" s="87"/>
      <c r="C31" s="6" t="s">
        <v>146</v>
      </c>
      <c r="D31" s="83">
        <f>SUM(D26:D30)</f>
        <v>0</v>
      </c>
      <c r="E31" s="83">
        <f>SUM(E26:E30)</f>
        <v>0</v>
      </c>
      <c r="F31" s="83">
        <f>SUM(F26:F30)</f>
        <v>0</v>
      </c>
      <c r="G31" s="83">
        <f>SUM(G26:G30)</f>
        <v>0</v>
      </c>
      <c r="H31" s="80">
        <v>13</v>
      </c>
    </row>
    <row r="32" spans="1:8" ht="24.9" customHeight="1">
      <c r="A32" s="121"/>
      <c r="B32" s="96"/>
      <c r="C32" s="6" t="s">
        <v>142</v>
      </c>
      <c r="D32" s="6">
        <f>E20-D31</f>
        <v>0</v>
      </c>
      <c r="E32" s="96">
        <f>F20-E31</f>
        <v>0</v>
      </c>
      <c r="F32" s="5">
        <f>G20-F31</f>
        <v>0</v>
      </c>
      <c r="G32" s="161" t="s">
        <v>73</v>
      </c>
      <c r="H32" s="80">
        <v>14</v>
      </c>
    </row>
    <row r="33" spans="1:8" ht="24.9" customHeight="1">
      <c r="A33" s="5"/>
      <c r="B33" s="73"/>
      <c r="C33" s="96" t="s">
        <v>143</v>
      </c>
      <c r="D33" s="237"/>
      <c r="E33" s="96">
        <f>D36</f>
        <v>0</v>
      </c>
      <c r="F33" s="5">
        <f>E36</f>
        <v>0</v>
      </c>
      <c r="G33" s="6">
        <f>E36</f>
        <v>0</v>
      </c>
      <c r="H33" s="80">
        <v>15</v>
      </c>
    </row>
    <row r="34" spans="1:8" ht="24.9" customHeight="1">
      <c r="A34" s="100">
        <v>3999</v>
      </c>
      <c r="B34" s="73"/>
      <c r="C34" s="96" t="s">
        <v>144</v>
      </c>
      <c r="D34" s="237"/>
      <c r="E34" s="237"/>
      <c r="F34" s="237"/>
      <c r="G34" s="237"/>
      <c r="H34" s="80">
        <v>16</v>
      </c>
    </row>
    <row r="35" spans="1:8" ht="24.9" customHeight="1">
      <c r="A35" s="100">
        <v>4999</v>
      </c>
      <c r="B35" s="73"/>
      <c r="C35" s="96" t="s">
        <v>147</v>
      </c>
      <c r="D35" s="237"/>
      <c r="E35" s="237"/>
      <c r="F35" s="237"/>
      <c r="G35" s="237"/>
      <c r="H35" s="80">
        <v>17</v>
      </c>
    </row>
    <row r="36" spans="1:8" ht="24.9" customHeight="1">
      <c r="A36" s="5"/>
      <c r="B36" s="70"/>
      <c r="C36" s="55" t="s">
        <v>145</v>
      </c>
      <c r="D36" s="78">
        <f>D32+D33+D34-D35</f>
        <v>0</v>
      </c>
      <c r="E36" s="78">
        <f>E32+E33+E34-E35</f>
        <v>0</v>
      </c>
      <c r="F36" s="78">
        <f>F32+F33+F34-F35</f>
        <v>0</v>
      </c>
      <c r="G36" s="161" t="s">
        <v>73</v>
      </c>
      <c r="H36" s="80">
        <v>18</v>
      </c>
    </row>
    <row r="37" spans="1:8" ht="30" customHeight="1">
      <c r="A37" s="5" t="s">
        <v>133</v>
      </c>
      <c r="B37" s="96"/>
      <c r="C37" s="96"/>
      <c r="D37" s="96"/>
      <c r="E37" s="96"/>
      <c r="F37" s="96"/>
      <c r="G37" s="96"/>
      <c r="H37" s="82"/>
    </row>
  </sheetData>
  <sheetProtection algorithmName="SHA-512" hashValue="qZDOqW2uXPtu8R/WHXmUtH66btstVRokCU0WDeLa/dIWDdooy8EfgtfAjL+G3v2eE47LV3VnmvGAd6X+q7UTVw==" saltValue="p+GivcN26WaEUSZ7wfe6UA=="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6</oddHeader>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5"/>
  <sheetViews>
    <sheetView zoomScaleNormal="100" workbookViewId="0">
      <selection activeCell="D32" sqref="D32"/>
    </sheetView>
  </sheetViews>
  <sheetFormatPr defaultColWidth="9.109375" defaultRowHeight="13.2"/>
  <cols>
    <col min="1" max="1" width="3.6640625" style="52" customWidth="1"/>
    <col min="2" max="2" width="12.44140625" style="52" customWidth="1"/>
    <col min="3" max="3" width="25.88671875" style="52" customWidth="1"/>
    <col min="4" max="9" width="14.6640625" style="52" customWidth="1"/>
    <col min="10" max="16384" width="9.109375" style="52"/>
  </cols>
  <sheetData>
    <row r="1" spans="1:9">
      <c r="A1" s="66" t="s">
        <v>125</v>
      </c>
      <c r="B1" s="61"/>
      <c r="C1" s="102" t="str">
        <f>Cover!D10</f>
        <v>Grandin</v>
      </c>
      <c r="D1" s="101"/>
      <c r="E1" s="102"/>
      <c r="F1" s="102"/>
      <c r="G1" s="61"/>
      <c r="H1" s="61"/>
      <c r="I1" s="83"/>
    </row>
    <row r="2" spans="1:9" ht="11.1" customHeight="1">
      <c r="A2" s="103"/>
      <c r="B2" s="105"/>
      <c r="C2" s="105"/>
      <c r="D2" s="104"/>
      <c r="E2" s="105"/>
      <c r="F2" s="105"/>
      <c r="G2" s="55"/>
      <c r="H2" s="55"/>
      <c r="I2" s="70"/>
    </row>
    <row r="3" spans="1:9" ht="6.75" customHeight="1">
      <c r="A3" s="108"/>
      <c r="B3" s="106"/>
      <c r="C3" s="106"/>
      <c r="D3" s="107"/>
      <c r="E3" s="106"/>
      <c r="F3" s="106"/>
      <c r="I3" s="83"/>
    </row>
    <row r="4" spans="1:9" ht="12" customHeight="1">
      <c r="A4" s="4" t="s">
        <v>152</v>
      </c>
      <c r="D4" s="157">
        <f>Cover!I15</f>
        <v>2024</v>
      </c>
      <c r="E4" s="117"/>
      <c r="F4" s="106"/>
      <c r="I4" s="65"/>
    </row>
    <row r="5" spans="1:9" ht="4.5" customHeight="1">
      <c r="A5" s="103"/>
      <c r="B5" s="105"/>
      <c r="C5" s="105"/>
      <c r="D5" s="104"/>
      <c r="E5" s="106"/>
      <c r="F5" s="106"/>
      <c r="I5" s="65"/>
    </row>
    <row r="6" spans="1:9" ht="15" customHeight="1">
      <c r="A6" s="66" t="s">
        <v>117</v>
      </c>
      <c r="D6" s="65"/>
      <c r="I6" s="65"/>
    </row>
    <row r="7" spans="1:9" ht="15" customHeight="1">
      <c r="A7" s="4"/>
      <c r="D7" s="65"/>
      <c r="I7" s="65"/>
    </row>
    <row r="8" spans="1:9" ht="6" customHeight="1">
      <c r="A8" s="44"/>
      <c r="B8" s="55"/>
      <c r="C8" s="55"/>
      <c r="D8" s="70"/>
      <c r="I8" s="70"/>
    </row>
    <row r="9" spans="1:9" ht="6.75" customHeight="1">
      <c r="A9" s="90"/>
      <c r="B9" s="95"/>
      <c r="C9" s="95"/>
      <c r="D9" s="86"/>
      <c r="E9" s="86"/>
      <c r="F9" s="86"/>
      <c r="G9" s="86"/>
      <c r="H9" s="86"/>
      <c r="I9" s="87"/>
    </row>
    <row r="10" spans="1:9" ht="12" customHeight="1">
      <c r="A10" s="319" t="s">
        <v>118</v>
      </c>
      <c r="B10" s="320"/>
      <c r="C10" s="320"/>
      <c r="D10" s="320"/>
      <c r="E10" s="320"/>
      <c r="F10" s="320"/>
      <c r="G10" s="320"/>
      <c r="H10" s="272"/>
      <c r="I10" s="109"/>
    </row>
    <row r="11" spans="1:9" ht="6.75" customHeight="1">
      <c r="A11" s="110"/>
      <c r="B11" s="111"/>
      <c r="C11" s="111"/>
      <c r="D11" s="111"/>
      <c r="E11" s="111"/>
      <c r="F11" s="111"/>
      <c r="G11" s="111"/>
      <c r="H11" s="111"/>
      <c r="I11" s="69"/>
    </row>
    <row r="12" spans="1:9" ht="35.1" customHeight="1">
      <c r="A12" s="89"/>
      <c r="B12" s="76"/>
      <c r="C12" s="69"/>
      <c r="D12" s="6" t="str">
        <f>'Page 10'!A7</f>
        <v>DS1</v>
      </c>
      <c r="E12" s="6" t="str">
        <f>'Page 10 (2)'!A7</f>
        <v>DS2</v>
      </c>
      <c r="F12" s="6" t="str">
        <f>'Page 10 (3)'!A7</f>
        <v>DS3</v>
      </c>
      <c r="G12" s="6" t="str">
        <f>'Page 10 (4)'!A7</f>
        <v>DS4</v>
      </c>
      <c r="H12" s="6" t="str">
        <f>'Page 10 (5)'!A7</f>
        <v>DS5</v>
      </c>
      <c r="I12" s="6" t="str">
        <f>'Page 10 (6)'!A7</f>
        <v>DS6</v>
      </c>
    </row>
    <row r="13" spans="1:9" ht="15" customHeight="1">
      <c r="A13" s="112" t="s">
        <v>20</v>
      </c>
      <c r="B13" s="159"/>
      <c r="C13" s="98"/>
      <c r="D13" s="95"/>
      <c r="E13" s="95"/>
      <c r="F13" s="95"/>
      <c r="G13" s="95"/>
      <c r="H13" s="95"/>
      <c r="I13" s="109"/>
    </row>
    <row r="14" spans="1:9" ht="21.9" customHeight="1">
      <c r="A14" s="51" t="s">
        <v>21</v>
      </c>
      <c r="B14" s="325" t="s">
        <v>134</v>
      </c>
      <c r="C14" s="326"/>
      <c r="D14" s="6">
        <f>'Page 10'!G32</f>
        <v>0</v>
      </c>
      <c r="E14" s="6">
        <f>'Page 10 (3)'!G32</f>
        <v>0</v>
      </c>
      <c r="F14" s="6">
        <f>'Page 10 (3)'!G32</f>
        <v>0</v>
      </c>
      <c r="G14" s="6">
        <f>'Page 10 (4)'!G32</f>
        <v>0</v>
      </c>
      <c r="H14" s="6">
        <f>'Page 10 (5)'!G32</f>
        <v>0</v>
      </c>
      <c r="I14" s="6">
        <f>'Page 10 (6)'!G32</f>
        <v>0</v>
      </c>
    </row>
    <row r="15" spans="1:9" ht="21.9" customHeight="1">
      <c r="A15" s="71"/>
      <c r="B15" s="325" t="s">
        <v>135</v>
      </c>
      <c r="C15" s="326"/>
      <c r="D15" s="6">
        <f>'Page 10'!G36</f>
        <v>0</v>
      </c>
      <c r="E15" s="6">
        <f>'Page 10 (2)'!G36</f>
        <v>0</v>
      </c>
      <c r="F15" s="6">
        <f>'Page 10 (3)'!G36</f>
        <v>0</v>
      </c>
      <c r="G15" s="6">
        <f>'Page 10 (4)'!G36</f>
        <v>0</v>
      </c>
      <c r="H15" s="6">
        <f>'Page 10 (5)'!G36</f>
        <v>0</v>
      </c>
      <c r="I15" s="6">
        <f>'Page 10 (6)'!G36</f>
        <v>0</v>
      </c>
    </row>
    <row r="16" spans="1:9" ht="21.9" customHeight="1">
      <c r="A16" s="78"/>
      <c r="B16" s="325" t="s">
        <v>96</v>
      </c>
      <c r="C16" s="326"/>
      <c r="D16" s="6">
        <f t="shared" ref="D16:I16" si="0">D14+D15</f>
        <v>0</v>
      </c>
      <c r="E16" s="6">
        <f t="shared" si="0"/>
        <v>0</v>
      </c>
      <c r="F16" s="6">
        <f t="shared" si="0"/>
        <v>0</v>
      </c>
      <c r="G16" s="6">
        <f t="shared" si="0"/>
        <v>0</v>
      </c>
      <c r="H16" s="6">
        <f t="shared" si="0"/>
        <v>0</v>
      </c>
      <c r="I16" s="6">
        <f t="shared" si="0"/>
        <v>0</v>
      </c>
    </row>
    <row r="17" spans="1:9" ht="21.9" customHeight="1">
      <c r="A17" s="113" t="s">
        <v>23</v>
      </c>
      <c r="B17" s="325" t="s">
        <v>159</v>
      </c>
      <c r="C17" s="326"/>
      <c r="D17" s="268">
        <f t="shared" ref="D17:I17" si="1">ROUND(D16*0.75,2)</f>
        <v>0</v>
      </c>
      <c r="E17" s="268">
        <f t="shared" si="1"/>
        <v>0</v>
      </c>
      <c r="F17" s="268">
        <f t="shared" si="1"/>
        <v>0</v>
      </c>
      <c r="G17" s="268">
        <f t="shared" si="1"/>
        <v>0</v>
      </c>
      <c r="H17" s="268">
        <f t="shared" si="1"/>
        <v>0</v>
      </c>
      <c r="I17" s="268">
        <f t="shared" si="1"/>
        <v>0</v>
      </c>
    </row>
    <row r="18" spans="1:9" ht="20.100000000000001" customHeight="1">
      <c r="A18" s="60" t="s">
        <v>24</v>
      </c>
      <c r="B18" s="327" t="s">
        <v>97</v>
      </c>
      <c r="C18" s="328"/>
      <c r="D18" s="84"/>
      <c r="E18" s="84"/>
      <c r="F18" s="84"/>
      <c r="G18" s="84"/>
      <c r="H18" s="84"/>
      <c r="I18" s="84"/>
    </row>
    <row r="19" spans="1:9" ht="12.75" customHeight="1">
      <c r="A19" s="78"/>
      <c r="B19" s="323" t="s">
        <v>26</v>
      </c>
      <c r="C19" s="324"/>
      <c r="D19" s="78">
        <f t="shared" ref="D19:I19" si="2">D16+D17</f>
        <v>0</v>
      </c>
      <c r="E19" s="78">
        <f t="shared" si="2"/>
        <v>0</v>
      </c>
      <c r="F19" s="78">
        <f t="shared" si="2"/>
        <v>0</v>
      </c>
      <c r="G19" s="78">
        <f t="shared" si="2"/>
        <v>0</v>
      </c>
      <c r="H19" s="78">
        <f t="shared" si="2"/>
        <v>0</v>
      </c>
      <c r="I19" s="78">
        <f t="shared" si="2"/>
        <v>0</v>
      </c>
    </row>
    <row r="20" spans="1:9" ht="15" customHeight="1">
      <c r="A20" s="67" t="s">
        <v>27</v>
      </c>
      <c r="B20" s="273"/>
      <c r="C20" s="273"/>
      <c r="D20" s="114"/>
      <c r="E20" s="114"/>
      <c r="F20" s="114"/>
      <c r="G20" s="114"/>
      <c r="H20" s="114"/>
      <c r="I20" s="114"/>
    </row>
    <row r="21" spans="1:9" ht="15" customHeight="1">
      <c r="A21" s="60" t="s">
        <v>28</v>
      </c>
      <c r="B21" s="327" t="s">
        <v>98</v>
      </c>
      <c r="C21" s="328"/>
      <c r="D21" s="71"/>
      <c r="E21" s="71"/>
      <c r="F21" s="71"/>
      <c r="G21" s="71"/>
      <c r="H21" s="71"/>
      <c r="I21" s="71"/>
    </row>
    <row r="22" spans="1:9" ht="13.5" customHeight="1">
      <c r="A22" s="115"/>
      <c r="B22" s="274" t="s">
        <v>153</v>
      </c>
      <c r="C22" s="157">
        <f>D4-1</f>
        <v>2023</v>
      </c>
      <c r="D22" s="65">
        <f>'Page 10'!E37</f>
        <v>0</v>
      </c>
      <c r="E22" s="71">
        <f>'Page 10 (2)'!E37</f>
        <v>0</v>
      </c>
      <c r="F22" s="71">
        <f>'Page 10 (3)'!E37</f>
        <v>0</v>
      </c>
      <c r="G22" s="4">
        <f>'Page 10 (4)'!E37</f>
        <v>0</v>
      </c>
      <c r="H22" s="4">
        <f>'Page 10 (5)'!E37</f>
        <v>0</v>
      </c>
      <c r="I22" s="71">
        <f>'Page 10 (6)'!E37</f>
        <v>0</v>
      </c>
    </row>
    <row r="23" spans="1:9" ht="3.75" customHeight="1">
      <c r="A23" s="78"/>
      <c r="B23" s="275"/>
      <c r="C23" s="276"/>
      <c r="D23" s="70"/>
      <c r="E23" s="78"/>
      <c r="F23" s="78"/>
      <c r="G23" s="44"/>
      <c r="H23" s="44"/>
      <c r="I23" s="78"/>
    </row>
    <row r="24" spans="1:9" ht="21.9" customHeight="1">
      <c r="A24" s="60" t="s">
        <v>29</v>
      </c>
      <c r="B24" s="325" t="s">
        <v>136</v>
      </c>
      <c r="C24" s="324"/>
      <c r="D24" s="6">
        <f>'Page 10'!G20</f>
        <v>0</v>
      </c>
      <c r="E24" s="6">
        <f>'Page 10 (2)'!G20</f>
        <v>0</v>
      </c>
      <c r="F24" s="6"/>
      <c r="G24" s="6">
        <f>'Page 10 (4)'!G20</f>
        <v>0</v>
      </c>
      <c r="H24" s="78">
        <f>'Page 10 (5)'!G20</f>
        <v>0</v>
      </c>
      <c r="I24" s="78">
        <f>'Page 10 (6)'!G20</f>
        <v>0</v>
      </c>
    </row>
    <row r="25" spans="1:9" ht="21.9" customHeight="1">
      <c r="A25" s="71"/>
      <c r="B25" s="325" t="s">
        <v>137</v>
      </c>
      <c r="C25" s="326"/>
      <c r="D25" s="6">
        <f>'Page 10'!G35</f>
        <v>0</v>
      </c>
      <c r="E25" s="6">
        <f>'Page 10 (2)'!G35</f>
        <v>0</v>
      </c>
      <c r="F25" s="6">
        <f>'Page 10 (3)'!G35</f>
        <v>0</v>
      </c>
      <c r="G25" s="6">
        <f>'Page 10 (4)'!G35</f>
        <v>0</v>
      </c>
      <c r="H25" s="6">
        <f>'Page 10 (5)'!G35</f>
        <v>0</v>
      </c>
      <c r="I25" s="6">
        <f>'Page 10 (6)'!G35</f>
        <v>0</v>
      </c>
    </row>
    <row r="26" spans="1:9" ht="20.100000000000001" customHeight="1">
      <c r="A26" s="71"/>
      <c r="B26" s="327" t="s">
        <v>30</v>
      </c>
      <c r="C26" s="328"/>
      <c r="D26" s="84"/>
      <c r="E26" s="84"/>
      <c r="F26" s="84"/>
      <c r="G26" s="84"/>
      <c r="H26" s="84"/>
      <c r="I26" s="84"/>
    </row>
    <row r="27" spans="1:9" ht="14.25" customHeight="1">
      <c r="A27" s="78"/>
      <c r="B27" s="323" t="s">
        <v>99</v>
      </c>
      <c r="C27" s="324"/>
      <c r="D27" s="78">
        <f t="shared" ref="D27:I27" si="3">D24+D25</f>
        <v>0</v>
      </c>
      <c r="E27" s="78">
        <f t="shared" si="3"/>
        <v>0</v>
      </c>
      <c r="F27" s="78">
        <f t="shared" si="3"/>
        <v>0</v>
      </c>
      <c r="G27" s="78">
        <f t="shared" si="3"/>
        <v>0</v>
      </c>
      <c r="H27" s="78">
        <f t="shared" si="3"/>
        <v>0</v>
      </c>
      <c r="I27" s="78">
        <f t="shared" si="3"/>
        <v>0</v>
      </c>
    </row>
    <row r="28" spans="1:9" ht="21.9" customHeight="1">
      <c r="A28" s="116" t="s">
        <v>32</v>
      </c>
      <c r="B28" s="325" t="s">
        <v>100</v>
      </c>
      <c r="C28" s="326"/>
      <c r="D28" s="6">
        <f t="shared" ref="D28:I28" si="4">D22+D27</f>
        <v>0</v>
      </c>
      <c r="E28" s="6">
        <f t="shared" si="4"/>
        <v>0</v>
      </c>
      <c r="F28" s="6">
        <f t="shared" si="4"/>
        <v>0</v>
      </c>
      <c r="G28" s="6">
        <f t="shared" si="4"/>
        <v>0</v>
      </c>
      <c r="H28" s="6">
        <f t="shared" si="4"/>
        <v>0</v>
      </c>
      <c r="I28" s="6">
        <f t="shared" si="4"/>
        <v>0</v>
      </c>
    </row>
    <row r="29" spans="1:9" ht="17.25" customHeight="1">
      <c r="A29" s="60" t="s">
        <v>34</v>
      </c>
      <c r="B29" s="327" t="s">
        <v>35</v>
      </c>
      <c r="C29" s="328"/>
      <c r="D29" s="71"/>
      <c r="E29" s="71"/>
      <c r="F29" s="71"/>
      <c r="G29" s="71"/>
      <c r="H29" s="71"/>
      <c r="I29" s="84"/>
    </row>
    <row r="30" spans="1:9" ht="12.75" customHeight="1">
      <c r="A30" s="78"/>
      <c r="B30" s="323" t="s">
        <v>36</v>
      </c>
      <c r="C30" s="324"/>
      <c r="D30" s="78">
        <f t="shared" ref="D30:I30" si="5">IF(D19-D28&gt;0,D28-D19,0)</f>
        <v>0</v>
      </c>
      <c r="E30" s="78">
        <f t="shared" si="5"/>
        <v>0</v>
      </c>
      <c r="F30" s="78">
        <f t="shared" si="5"/>
        <v>0</v>
      </c>
      <c r="G30" s="78">
        <f t="shared" si="5"/>
        <v>0</v>
      </c>
      <c r="H30" s="78">
        <f t="shared" si="5"/>
        <v>0</v>
      </c>
      <c r="I30" s="78">
        <f t="shared" si="5"/>
        <v>0</v>
      </c>
    </row>
    <row r="31" spans="1:9" ht="17.25" customHeight="1">
      <c r="A31" s="60" t="s">
        <v>37</v>
      </c>
      <c r="B31" s="327" t="s">
        <v>38</v>
      </c>
      <c r="C31" s="328"/>
      <c r="D31" s="71"/>
      <c r="E31" s="71"/>
      <c r="F31" s="71"/>
      <c r="G31" s="71"/>
      <c r="H31" s="65"/>
      <c r="I31" s="65"/>
    </row>
    <row r="32" spans="1:9" ht="12.75" customHeight="1">
      <c r="A32" s="78"/>
      <c r="B32" s="323" t="s">
        <v>158</v>
      </c>
      <c r="C32" s="324"/>
      <c r="D32" s="265">
        <f t="shared" ref="D32:I32" si="6">ROUND(D30*0.05,2)</f>
        <v>0</v>
      </c>
      <c r="E32" s="265">
        <f t="shared" si="6"/>
        <v>0</v>
      </c>
      <c r="F32" s="265">
        <f t="shared" si="6"/>
        <v>0</v>
      </c>
      <c r="G32" s="265">
        <f t="shared" si="6"/>
        <v>0</v>
      </c>
      <c r="H32" s="265">
        <f t="shared" si="6"/>
        <v>0</v>
      </c>
      <c r="I32" s="265">
        <f t="shared" si="6"/>
        <v>0</v>
      </c>
    </row>
    <row r="33" spans="1:9" ht="21.9" customHeight="1">
      <c r="A33" s="60" t="s">
        <v>39</v>
      </c>
      <c r="B33" s="325" t="s">
        <v>138</v>
      </c>
      <c r="C33" s="326"/>
      <c r="D33" s="71">
        <f t="shared" ref="D33:I33" si="7">D30+D32</f>
        <v>0</v>
      </c>
      <c r="E33" s="71">
        <f t="shared" si="7"/>
        <v>0</v>
      </c>
      <c r="F33" s="71">
        <f t="shared" si="7"/>
        <v>0</v>
      </c>
      <c r="G33" s="71">
        <f t="shared" si="7"/>
        <v>0</v>
      </c>
      <c r="H33" s="71">
        <f t="shared" si="7"/>
        <v>0</v>
      </c>
      <c r="I33" s="71">
        <f t="shared" si="7"/>
        <v>0</v>
      </c>
    </row>
    <row r="34" spans="1:9" ht="8.1" customHeight="1">
      <c r="A34" s="66"/>
      <c r="B34" s="61"/>
      <c r="C34" s="61"/>
      <c r="D34" s="61"/>
      <c r="E34" s="61"/>
      <c r="F34" s="61"/>
      <c r="G34" s="61"/>
      <c r="H34" s="61"/>
      <c r="I34" s="83"/>
    </row>
    <row r="35" spans="1:9" ht="17.100000000000001" customHeight="1">
      <c r="A35" s="44" t="s">
        <v>101</v>
      </c>
      <c r="B35" s="55"/>
      <c r="C35" s="55"/>
      <c r="D35" s="55"/>
      <c r="E35" s="55"/>
      <c r="F35" s="55"/>
      <c r="G35" s="55"/>
      <c r="H35" s="55"/>
      <c r="I35" s="70"/>
    </row>
  </sheetData>
  <sheetProtection algorithmName="SHA-512" hashValue="nzQkCk4OjzC2EgCG16OIo68881Nq4/5LSLtydFA4J9rGvnU2N1i6q42f6bEcKPXLNIOoo5cK7XZDtPcomPmUqQ==" saltValue="fGuFtBvWujUZmBnXYfzAtg==" spinCount="100000" sheet="1" objects="1" scenarios="1" selectLockedCells="1"/>
  <protectedRanges>
    <protectedRange sqref="D32:I32" name="Range2"/>
    <protectedRange sqref="D17:I17" name="Range1"/>
  </protectedRanges>
  <mergeCells count="18">
    <mergeCell ref="A10:G10"/>
    <mergeCell ref="B26:C26"/>
    <mergeCell ref="B14:C14"/>
    <mergeCell ref="B15:C15"/>
    <mergeCell ref="B16:C16"/>
    <mergeCell ref="B17:C17"/>
    <mergeCell ref="B18:C18"/>
    <mergeCell ref="B19:C19"/>
    <mergeCell ref="B21:C21"/>
    <mergeCell ref="B24:C24"/>
    <mergeCell ref="B25:C25"/>
    <mergeCell ref="B32:C32"/>
    <mergeCell ref="B33:C33"/>
    <mergeCell ref="B27:C27"/>
    <mergeCell ref="B28:C28"/>
    <mergeCell ref="B29:C29"/>
    <mergeCell ref="B30:C30"/>
    <mergeCell ref="B31:C31"/>
  </mergeCells>
  <phoneticPr fontId="0" type="noConversion"/>
  <printOptions horizontalCentered="1"/>
  <pageMargins left="0.6" right="0" top="0.5" bottom="0.5" header="0.5" footer="0.5"/>
  <pageSetup orientation="landscape" r:id="rId1"/>
  <headerFooter alignWithMargins="0">
    <oddHeader>&amp;RSchedule D
Page 1</oddHeader>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8"/>
  <sheetViews>
    <sheetView topLeftCell="A4" zoomScaleNormal="100" workbookViewId="0">
      <selection activeCell="E35" sqref="E35:G36"/>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165</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61"/>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QIMCKVWUy+/I7Oj2Ot2MNcxFtybh7aWIsCQ+SI1UCLLCTImOGBPY+KNk6hZewuSOQFZjUB3CluvGCG3R3EvBbQ==" saltValue="vf0IApLnuOxw2aWpNTRJ2w=="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honeticPr fontId="0" type="noConversion"/>
  <printOptions horizontalCentered="1"/>
  <pageMargins left="0.5" right="0" top="0.5" bottom="0.3" header="0.5" footer="0.3"/>
  <pageSetup scale="99" orientation="portrait" r:id="rId1"/>
  <headerFooter alignWithMargins="0">
    <oddHeader>&amp;RSchedule D
Page 2</oddHead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8"/>
  <sheetViews>
    <sheetView topLeftCell="A4" zoomScaleNormal="100" workbookViewId="0">
      <selection activeCell="G18" sqref="G18"/>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164</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61"/>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IMiLkjXkcMBcRDmR796X6wQqNIsoEfLHioY76lJN2GWz+wEsdwuUWqHHWt2ckTxPExgHh04RfWRDm5Mji2Sk+Q==" saltValue="l1euSqrYuv/2DZm8/yzPGQ=="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3</oddHeader>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8"/>
  <sheetViews>
    <sheetView topLeftCell="A16" zoomScaleNormal="100" workbookViewId="0">
      <selection activeCell="E35" sqref="E35:G36"/>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163</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61"/>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dckf2rlXZOu0pIe1D3Pa8mqW4VAFtIOZcaXwU5I4HcK5TAUGhzYO+pPZidWEPvOcgIgrRGEwdV+9PxI9EzBWNQ==" saltValue="Z5/7vxS5O5OrYnQWzMdH6A=="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4</oddHeader>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8"/>
  <sheetViews>
    <sheetView topLeftCell="A16" zoomScaleNormal="100" workbookViewId="0">
      <selection activeCell="E35" sqref="E35:G36"/>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162</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37"/>
      <c r="F15" s="232"/>
      <c r="G15" s="278"/>
      <c r="H15" s="80">
        <v>2</v>
      </c>
    </row>
    <row r="16" spans="1:8" ht="21.9" customHeight="1">
      <c r="A16" s="247">
        <v>3610</v>
      </c>
      <c r="B16" s="246"/>
      <c r="C16" s="249" t="s">
        <v>60</v>
      </c>
      <c r="D16" s="246"/>
      <c r="E16" s="265"/>
      <c r="F16" s="233"/>
      <c r="G16" s="279"/>
      <c r="H16" s="80">
        <v>3</v>
      </c>
    </row>
    <row r="17" spans="1:8" ht="21.9" customHeight="1">
      <c r="A17" s="261"/>
      <c r="B17" s="250"/>
      <c r="C17" s="249"/>
      <c r="D17" s="246"/>
      <c r="E17" s="237"/>
      <c r="F17" s="236"/>
      <c r="G17" s="269"/>
      <c r="H17" s="80">
        <v>4</v>
      </c>
    </row>
    <row r="18" spans="1:8" ht="21.9" customHeight="1">
      <c r="A18" s="249"/>
      <c r="B18" s="246"/>
      <c r="C18" s="249"/>
      <c r="D18" s="246"/>
      <c r="E18" s="265"/>
      <c r="F18" s="235"/>
      <c r="G18" s="280"/>
      <c r="H18" s="80">
        <v>5</v>
      </c>
    </row>
    <row r="19" spans="1:8" ht="21.9" customHeight="1">
      <c r="A19" s="249"/>
      <c r="B19" s="246"/>
      <c r="C19" s="249"/>
      <c r="D19" s="242"/>
      <c r="E19" s="237"/>
      <c r="F19" s="236"/>
      <c r="G19" s="269"/>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KH8i6MaoYpTtWjmKIwKoPqdDSuz4DOlngXDnqi+clF9ULxTEN0hDH9SLyCz3VSXClMc1ksPGhjLL8zyN0AlceQ==" saltValue="TBPn5HxZnpf0wHdmeWt/T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5</oddHeader>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topLeftCell="A13" zoomScaleNormal="100" workbookViewId="0">
      <selection activeCell="E35" sqref="E35:G36"/>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161</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69"/>
      <c r="F15" s="278"/>
      <c r="G15" s="232"/>
      <c r="H15" s="80">
        <v>2</v>
      </c>
    </row>
    <row r="16" spans="1:8" ht="21.9" customHeight="1">
      <c r="A16" s="247">
        <v>3610</v>
      </c>
      <c r="B16" s="246"/>
      <c r="C16" s="249" t="s">
        <v>60</v>
      </c>
      <c r="D16" s="246"/>
      <c r="E16" s="280"/>
      <c r="F16" s="279"/>
      <c r="G16" s="279"/>
      <c r="H16" s="80">
        <v>3</v>
      </c>
    </row>
    <row r="17" spans="1:8" ht="21.9" customHeight="1">
      <c r="A17" s="261"/>
      <c r="B17" s="250"/>
      <c r="C17" s="249"/>
      <c r="D17" s="246"/>
      <c r="E17" s="269"/>
      <c r="F17" s="234"/>
      <c r="G17" s="237"/>
      <c r="H17" s="80">
        <v>4</v>
      </c>
    </row>
    <row r="18" spans="1:8" ht="21.9" customHeight="1">
      <c r="A18" s="249"/>
      <c r="B18" s="246"/>
      <c r="C18" s="249"/>
      <c r="D18" s="246"/>
      <c r="E18" s="280"/>
      <c r="F18" s="282"/>
      <c r="G18" s="265"/>
      <c r="H18" s="80">
        <v>5</v>
      </c>
    </row>
    <row r="19" spans="1:8" ht="21.9" customHeight="1">
      <c r="A19" s="249"/>
      <c r="B19" s="246"/>
      <c r="C19" s="249"/>
      <c r="D19" s="242"/>
      <c r="E19" s="269"/>
      <c r="F19" s="234"/>
      <c r="G19" s="237"/>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81"/>
      <c r="F35" s="236"/>
      <c r="G35" s="237"/>
      <c r="H35" s="80">
        <v>16</v>
      </c>
    </row>
    <row r="36" spans="1:8" ht="24" customHeight="1">
      <c r="A36" s="100">
        <v>4999</v>
      </c>
      <c r="B36" s="73"/>
      <c r="C36" s="96" t="s">
        <v>147</v>
      </c>
      <c r="D36" s="237"/>
      <c r="E36" s="236"/>
      <c r="F36" s="236"/>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RL6f8ciXY24LPxnkGWUYWib8bHdnapMWwK6Bta02SpA21X3asrenELS9zP02ekatS8CQ7ekcgyC+pn3Vf6psBg==" saltValue="i/4JL+Y/XoOD6ODVi/+vfQ=="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6</oddHead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38"/>
  <sheetViews>
    <sheetView topLeftCell="A16" zoomScaleNormal="100" workbookViewId="0">
      <selection activeCell="E19" sqref="E19"/>
    </sheetView>
  </sheetViews>
  <sheetFormatPr defaultColWidth="9.109375" defaultRowHeight="11.1" customHeight="1"/>
  <cols>
    <col min="1" max="1" width="7.6640625" style="52" customWidth="1"/>
    <col min="2" max="2" width="2.33203125" style="52" customWidth="1"/>
    <col min="3" max="3" width="31.33203125" style="52" customWidth="1"/>
    <col min="4" max="6" width="14.6640625" style="52" customWidth="1"/>
    <col min="7" max="7" width="13.6640625" style="52" customWidth="1"/>
    <col min="8" max="8" width="3.66406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2024</v>
      </c>
      <c r="E4" s="19"/>
      <c r="H4" s="23"/>
    </row>
    <row r="5" spans="1:8" customFormat="1" ht="13.2">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160</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9" t="s">
        <v>53</v>
      </c>
      <c r="D14" s="242"/>
      <c r="E14" s="269"/>
      <c r="F14" s="269"/>
      <c r="G14" s="81" t="s">
        <v>105</v>
      </c>
      <c r="H14" s="82">
        <v>1</v>
      </c>
    </row>
    <row r="15" spans="1:8" ht="21.9" customHeight="1">
      <c r="A15" s="247">
        <v>3190</v>
      </c>
      <c r="B15" s="248"/>
      <c r="C15" s="249" t="s">
        <v>106</v>
      </c>
      <c r="D15" s="246"/>
      <c r="E15" s="237"/>
      <c r="F15" s="232"/>
      <c r="G15" s="232"/>
      <c r="H15" s="80">
        <v>2</v>
      </c>
    </row>
    <row r="16" spans="1:8" ht="21.9" customHeight="1">
      <c r="A16" s="247">
        <v>3610</v>
      </c>
      <c r="B16" s="246"/>
      <c r="C16" s="249" t="s">
        <v>60</v>
      </c>
      <c r="D16" s="246"/>
      <c r="E16" s="265"/>
      <c r="F16" s="233"/>
      <c r="G16" s="279"/>
      <c r="H16" s="80">
        <v>3</v>
      </c>
    </row>
    <row r="17" spans="1:8" ht="21.9" customHeight="1">
      <c r="A17" s="261"/>
      <c r="B17" s="250"/>
      <c r="C17" s="249"/>
      <c r="D17" s="246"/>
      <c r="E17" s="237"/>
      <c r="F17" s="236"/>
      <c r="G17" s="237"/>
      <c r="H17" s="80">
        <v>4</v>
      </c>
    </row>
    <row r="18" spans="1:8" ht="21.9" customHeight="1">
      <c r="A18" s="249"/>
      <c r="B18" s="246"/>
      <c r="C18" s="249"/>
      <c r="D18" s="246"/>
      <c r="E18" s="265"/>
      <c r="F18" s="235"/>
      <c r="G18" s="265"/>
      <c r="H18" s="80">
        <v>5</v>
      </c>
    </row>
    <row r="19" spans="1:8" ht="21.9" customHeight="1">
      <c r="A19" s="249"/>
      <c r="B19" s="246"/>
      <c r="C19" s="249"/>
      <c r="D19" s="242"/>
      <c r="E19" s="237"/>
      <c r="F19" s="236"/>
      <c r="G19" s="237"/>
      <c r="H19" s="80">
        <v>6</v>
      </c>
    </row>
    <row r="20" spans="1:8" ht="24.9"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36"/>
      <c r="F27" s="236"/>
      <c r="G27" s="237"/>
      <c r="H27" s="80">
        <v>8</v>
      </c>
    </row>
    <row r="28" spans="1:8" ht="20.100000000000001" customHeight="1">
      <c r="A28" s="261">
        <v>720</v>
      </c>
      <c r="B28" s="250"/>
      <c r="C28" s="277" t="s">
        <v>141</v>
      </c>
      <c r="D28" s="266"/>
      <c r="E28" s="236"/>
      <c r="F28" s="236"/>
      <c r="G28" s="237"/>
      <c r="H28" s="80">
        <v>9</v>
      </c>
    </row>
    <row r="29" spans="1:8" ht="20.100000000000001" customHeight="1">
      <c r="A29" s="261">
        <v>730</v>
      </c>
      <c r="B29" s="250"/>
      <c r="C29" s="277" t="s">
        <v>121</v>
      </c>
      <c r="D29" s="266"/>
      <c r="E29" s="236"/>
      <c r="F29" s="236"/>
      <c r="G29" s="237"/>
      <c r="H29" s="80">
        <v>10</v>
      </c>
    </row>
    <row r="30" spans="1:8" ht="20.100000000000001" customHeight="1">
      <c r="A30" s="238"/>
      <c r="B30" s="250"/>
      <c r="C30" s="271"/>
      <c r="D30" s="266"/>
      <c r="E30" s="236"/>
      <c r="F30" s="236"/>
      <c r="G30" s="237"/>
      <c r="H30" s="80">
        <v>11</v>
      </c>
    </row>
    <row r="31" spans="1:8" ht="20.100000000000001" customHeight="1">
      <c r="A31" s="238"/>
      <c r="B31" s="250"/>
      <c r="C31" s="271"/>
      <c r="D31" s="266"/>
      <c r="E31" s="236"/>
      <c r="F31" s="236"/>
      <c r="G31" s="237"/>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81"/>
      <c r="F35" s="236"/>
      <c r="G35" s="237"/>
      <c r="H35" s="80">
        <v>16</v>
      </c>
    </row>
    <row r="36" spans="1:8" ht="24" customHeight="1">
      <c r="A36" s="100">
        <v>4999</v>
      </c>
      <c r="B36" s="73"/>
      <c r="C36" s="96" t="s">
        <v>147</v>
      </c>
      <c r="D36" s="237"/>
      <c r="E36" s="236"/>
      <c r="F36" s="236"/>
      <c r="G36" s="237"/>
      <c r="H36" s="80">
        <v>17</v>
      </c>
    </row>
    <row r="37" spans="1:8" ht="24.9"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kngpG9H3Fc6LScGMJAdaGoqlco9a0fOSAmFJBxDmXmmWn0/5yg//ywo+9FXVUCfs2g+c+86Sxnb/3FIJnES2cQ==" saltValue="OzxBkUdCFRc23uvoSRDYb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7</oddHead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
  <sheetViews>
    <sheetView tabSelected="1" topLeftCell="A13" zoomScaleNormal="100" workbookViewId="0">
      <selection activeCell="I15" sqref="I15"/>
    </sheetView>
  </sheetViews>
  <sheetFormatPr defaultColWidth="9.109375" defaultRowHeight="13.2"/>
  <cols>
    <col min="1" max="3" width="9.109375" style="174"/>
    <col min="4" max="4" width="13.88671875" style="174" customWidth="1"/>
    <col min="5" max="5" width="12.6640625" style="174" customWidth="1"/>
    <col min="6" max="8" width="9.109375" style="174"/>
    <col min="9" max="9" width="15.6640625" style="174" customWidth="1"/>
    <col min="10" max="16384" width="9.109375" style="174"/>
  </cols>
  <sheetData>
    <row r="1" spans="1:9">
      <c r="A1" s="168" t="s">
        <v>125</v>
      </c>
      <c r="B1" s="169" t="str">
        <f>Cover!D10</f>
        <v>Grandin</v>
      </c>
      <c r="C1" s="169"/>
      <c r="D1" s="169"/>
      <c r="E1" s="170"/>
      <c r="F1" s="171"/>
      <c r="G1" s="172"/>
      <c r="H1" s="172"/>
      <c r="I1" s="173"/>
    </row>
    <row r="2" spans="1:9" ht="15.75" customHeight="1">
      <c r="A2" s="175"/>
      <c r="B2" s="176"/>
      <c r="C2" s="176"/>
      <c r="D2" s="176"/>
      <c r="E2" s="177"/>
      <c r="F2" s="178"/>
      <c r="G2" s="179"/>
      <c r="H2" s="179"/>
      <c r="I2" s="180"/>
    </row>
    <row r="3" spans="1:9" ht="9" customHeight="1">
      <c r="A3" s="181"/>
      <c r="B3" s="182"/>
      <c r="C3" s="182"/>
      <c r="D3" s="182"/>
      <c r="E3" s="183"/>
      <c r="F3" s="184"/>
      <c r="I3" s="185"/>
    </row>
    <row r="4" spans="1:9">
      <c r="A4" s="186" t="s">
        <v>151</v>
      </c>
      <c r="B4" s="187"/>
      <c r="C4" s="187"/>
      <c r="D4" s="187"/>
      <c r="E4" s="188">
        <f>Cover!I15</f>
        <v>2024</v>
      </c>
      <c r="F4" s="184"/>
      <c r="I4" s="185"/>
    </row>
    <row r="5" spans="1:9" ht="9" customHeight="1">
      <c r="A5" s="175"/>
      <c r="B5" s="176"/>
      <c r="C5" s="176"/>
      <c r="D5" s="176"/>
      <c r="E5" s="177"/>
      <c r="F5" s="178"/>
      <c r="G5" s="179"/>
      <c r="H5" s="179"/>
      <c r="I5" s="180"/>
    </row>
    <row r="6" spans="1:9" ht="9" customHeight="1">
      <c r="A6" s="189"/>
      <c r="B6" s="169"/>
      <c r="C6" s="169"/>
      <c r="D6" s="169"/>
      <c r="E6" s="169"/>
      <c r="F6" s="172"/>
      <c r="G6" s="172"/>
      <c r="H6" s="172"/>
      <c r="I6" s="173"/>
    </row>
    <row r="7" spans="1:9">
      <c r="A7" s="184"/>
      <c r="I7" s="185"/>
    </row>
    <row r="8" spans="1:9">
      <c r="A8" s="297" t="s">
        <v>9</v>
      </c>
      <c r="B8" s="298"/>
      <c r="C8" s="298"/>
      <c r="D8" s="298"/>
      <c r="E8" s="298"/>
      <c r="F8" s="298"/>
      <c r="G8" s="298"/>
      <c r="H8" s="298"/>
      <c r="I8" s="299"/>
    </row>
    <row r="9" spans="1:9">
      <c r="A9" s="190"/>
      <c r="B9" s="191"/>
      <c r="C9" s="191"/>
      <c r="D9" s="191"/>
      <c r="E9" s="191"/>
      <c r="F9" s="191"/>
      <c r="G9" s="191"/>
      <c r="H9" s="191"/>
      <c r="I9" s="192"/>
    </row>
    <row r="10" spans="1:9">
      <c r="A10" s="193"/>
      <c r="B10" s="194"/>
      <c r="C10" s="194"/>
      <c r="D10" s="194"/>
      <c r="E10" s="194"/>
      <c r="F10" s="194"/>
      <c r="G10" s="194"/>
      <c r="H10" s="194"/>
      <c r="I10" s="195"/>
    </row>
    <row r="11" spans="1:9">
      <c r="A11" s="171"/>
      <c r="B11" s="172"/>
      <c r="C11" s="172"/>
      <c r="D11" s="172"/>
      <c r="E11" s="173"/>
      <c r="F11" s="196"/>
      <c r="G11" s="197"/>
      <c r="H11" s="197"/>
      <c r="I11" s="198"/>
    </row>
    <row r="12" spans="1:9" ht="15.75" customHeight="1">
      <c r="A12" s="184" t="s">
        <v>126</v>
      </c>
      <c r="E12" s="185"/>
      <c r="F12" s="199"/>
      <c r="G12" s="200"/>
      <c r="H12" s="200"/>
      <c r="I12" s="201"/>
    </row>
    <row r="13" spans="1:9">
      <c r="A13" s="184"/>
      <c r="E13" s="185"/>
      <c r="F13" s="199"/>
      <c r="G13" s="200"/>
      <c r="H13" s="200"/>
      <c r="I13" s="201"/>
    </row>
    <row r="14" spans="1:9">
      <c r="A14" s="184" t="s">
        <v>155</v>
      </c>
      <c r="E14" s="185"/>
      <c r="F14" s="199"/>
      <c r="G14" s="200"/>
      <c r="H14" s="200"/>
      <c r="I14" s="201"/>
    </row>
    <row r="15" spans="1:9">
      <c r="A15" s="184"/>
      <c r="E15" s="185"/>
      <c r="F15" s="199"/>
      <c r="G15" s="200"/>
      <c r="H15" s="200"/>
      <c r="I15" s="201"/>
    </row>
    <row r="16" spans="1:9">
      <c r="A16" s="178"/>
      <c r="B16" s="179"/>
      <c r="C16" s="179"/>
      <c r="D16" s="179"/>
      <c r="E16" s="180"/>
      <c r="F16" s="202"/>
      <c r="G16" s="203"/>
      <c r="H16" s="203"/>
      <c r="I16" s="204"/>
    </row>
    <row r="17" spans="1:9" ht="8.25" customHeight="1">
      <c r="A17" s="171"/>
      <c r="H17" s="172"/>
      <c r="I17" s="173"/>
    </row>
    <row r="18" spans="1:9" s="205" customFormat="1" ht="20.100000000000001" customHeight="1">
      <c r="A18" s="305" t="str">
        <f>CONCATENATE("You are hereby notified on the ",Cover!E16," day of ",Cover!F16,", ",Cover!G16," the governing body of the City of ",Cover!D10,", North Dakota, levied a tax of ",I47, " upon all the taxable property in the City for the calendar year ended December 31, ",Cover!I15," which levy is itemized as follows:")</f>
        <v>You are hereby notified on the 10 day of August, 2022 the governing body of the City of Grandin, North Dakota, levied a tax of 73789.2575 upon all the taxable property in the City for the calendar year ended December 31, 2024 which levy is itemized as follows:</v>
      </c>
      <c r="B18" s="306"/>
      <c r="C18" s="306"/>
      <c r="D18" s="306"/>
      <c r="E18" s="306"/>
      <c r="F18" s="306"/>
      <c r="G18" s="306"/>
      <c r="H18" s="306"/>
      <c r="I18" s="307"/>
    </row>
    <row r="19" spans="1:9" s="205" customFormat="1" ht="20.100000000000001" customHeight="1">
      <c r="A19" s="305"/>
      <c r="B19" s="306"/>
      <c r="C19" s="306"/>
      <c r="D19" s="306"/>
      <c r="E19" s="306"/>
      <c r="F19" s="306"/>
      <c r="G19" s="306"/>
      <c r="H19" s="306"/>
      <c r="I19" s="307"/>
    </row>
    <row r="20" spans="1:9" s="205" customFormat="1" ht="20.100000000000001" customHeight="1">
      <c r="A20" s="305"/>
      <c r="B20" s="306"/>
      <c r="C20" s="306"/>
      <c r="D20" s="306"/>
      <c r="E20" s="306"/>
      <c r="F20" s="306"/>
      <c r="G20" s="306"/>
      <c r="H20" s="306"/>
      <c r="I20" s="307"/>
    </row>
    <row r="21" spans="1:9">
      <c r="A21" s="178"/>
      <c r="H21" s="300"/>
      <c r="I21" s="301"/>
    </row>
    <row r="22" spans="1:9">
      <c r="A22" s="206" t="s">
        <v>10</v>
      </c>
      <c r="B22" s="302" t="s">
        <v>11</v>
      </c>
      <c r="C22" s="302"/>
      <c r="D22" s="302"/>
      <c r="E22" s="302"/>
      <c r="F22" s="302"/>
      <c r="G22" s="303"/>
      <c r="H22" s="304" t="s">
        <v>12</v>
      </c>
      <c r="I22" s="303"/>
    </row>
    <row r="23" spans="1:9" ht="19.5" customHeight="1">
      <c r="A23" s="207" t="s">
        <v>13</v>
      </c>
      <c r="B23" s="178" t="s">
        <v>127</v>
      </c>
      <c r="C23" s="208"/>
      <c r="D23" s="208"/>
      <c r="E23" s="208"/>
      <c r="F23" s="208"/>
      <c r="G23" s="208"/>
      <c r="H23" s="209"/>
      <c r="I23" s="210">
        <f>'Page 3'!I34</f>
        <v>59789.257499999992</v>
      </c>
    </row>
    <row r="24" spans="1:9">
      <c r="A24" s="211"/>
      <c r="H24" s="212"/>
      <c r="I24" s="213"/>
    </row>
    <row r="25" spans="1:9">
      <c r="A25" s="214" t="s">
        <v>14</v>
      </c>
      <c r="B25" s="215" t="s">
        <v>128</v>
      </c>
      <c r="C25" s="179"/>
      <c r="D25" s="179"/>
      <c r="E25" s="179"/>
      <c r="F25" s="179"/>
      <c r="G25" s="179"/>
      <c r="H25" s="216"/>
      <c r="I25" s="217"/>
    </row>
    <row r="26" spans="1:9">
      <c r="A26" s="211"/>
      <c r="H26" s="218"/>
      <c r="I26" s="219"/>
    </row>
    <row r="27" spans="1:9">
      <c r="A27" s="214"/>
      <c r="B27" s="178" t="str">
        <f>'Page 7'!D12</f>
        <v>Cemetery</v>
      </c>
      <c r="C27" s="179"/>
      <c r="D27" s="179"/>
      <c r="E27" s="179"/>
      <c r="F27" s="179"/>
      <c r="G27" s="179"/>
      <c r="H27" s="209"/>
      <c r="I27" s="220">
        <f>'Page 7'!D33</f>
        <v>1500</v>
      </c>
    </row>
    <row r="28" spans="1:9">
      <c r="A28" s="211"/>
      <c r="H28" s="218"/>
      <c r="I28" s="219"/>
    </row>
    <row r="29" spans="1:9">
      <c r="A29" s="214"/>
      <c r="B29" s="178" t="str">
        <f>'Page 7'!E12</f>
        <v>Emergency</v>
      </c>
      <c r="C29" s="179"/>
      <c r="D29" s="179"/>
      <c r="E29" s="179"/>
      <c r="F29" s="179"/>
      <c r="G29" s="179"/>
      <c r="H29" s="209"/>
      <c r="I29" s="220">
        <f>'Page 7'!E33</f>
        <v>7500</v>
      </c>
    </row>
    <row r="30" spans="1:9">
      <c r="A30" s="211"/>
      <c r="H30" s="218"/>
      <c r="I30" s="219"/>
    </row>
    <row r="31" spans="1:9">
      <c r="A31" s="221"/>
      <c r="B31" s="178" t="str">
        <f>'Page 7'!F12</f>
        <v>Park</v>
      </c>
      <c r="C31" s="179"/>
      <c r="D31" s="179"/>
      <c r="E31" s="179"/>
      <c r="F31" s="179"/>
      <c r="G31" s="179"/>
      <c r="H31" s="209"/>
      <c r="I31" s="220">
        <f>'Page 7'!F33</f>
        <v>5000</v>
      </c>
    </row>
    <row r="32" spans="1:9">
      <c r="A32" s="211"/>
      <c r="H32" s="218"/>
      <c r="I32" s="219"/>
    </row>
    <row r="33" spans="1:9">
      <c r="A33" s="221"/>
      <c r="B33" s="178" t="str">
        <f>'Page 7'!G12</f>
        <v>SR4</v>
      </c>
      <c r="C33" s="179"/>
      <c r="D33" s="179"/>
      <c r="E33" s="179"/>
      <c r="F33" s="179"/>
      <c r="G33" s="179"/>
      <c r="H33" s="209"/>
      <c r="I33" s="220">
        <f>'Page 7'!G33</f>
        <v>0</v>
      </c>
    </row>
    <row r="34" spans="1:9">
      <c r="A34" s="211"/>
      <c r="H34" s="218"/>
      <c r="I34" s="219"/>
    </row>
    <row r="35" spans="1:9">
      <c r="A35" s="221"/>
      <c r="B35" s="178" t="str">
        <f>'Page 7'!H12</f>
        <v>SR5</v>
      </c>
      <c r="C35" s="179"/>
      <c r="D35" s="179"/>
      <c r="E35" s="179"/>
      <c r="F35" s="179"/>
      <c r="G35" s="179"/>
      <c r="H35" s="209"/>
      <c r="I35" s="220">
        <f>'Page 7'!H33</f>
        <v>0</v>
      </c>
    </row>
    <row r="36" spans="1:9">
      <c r="A36" s="211"/>
      <c r="H36" s="218"/>
      <c r="I36" s="219"/>
    </row>
    <row r="37" spans="1:9">
      <c r="A37" s="221"/>
      <c r="B37" s="178" t="s">
        <v>15</v>
      </c>
      <c r="C37" s="179"/>
      <c r="D37" s="179"/>
      <c r="E37" s="179"/>
      <c r="F37" s="179"/>
      <c r="G37" s="179"/>
      <c r="H37" s="209"/>
      <c r="I37" s="220"/>
    </row>
    <row r="38" spans="1:9">
      <c r="A38" s="222"/>
      <c r="H38" s="212"/>
      <c r="I38" s="213"/>
    </row>
    <row r="39" spans="1:9">
      <c r="A39" s="214" t="s">
        <v>16</v>
      </c>
      <c r="B39" s="215" t="s">
        <v>129</v>
      </c>
      <c r="C39" s="179"/>
      <c r="D39" s="179"/>
      <c r="E39" s="179"/>
      <c r="F39" s="179"/>
      <c r="G39" s="179"/>
      <c r="H39" s="216"/>
      <c r="I39" s="217"/>
    </row>
    <row r="40" spans="1:9">
      <c r="A40" s="211"/>
      <c r="B40" s="174" t="str">
        <f>'Page 9'!D12</f>
        <v>DS1</v>
      </c>
      <c r="H40" s="218"/>
      <c r="I40" s="219">
        <f>'Page 9'!D33</f>
        <v>0</v>
      </c>
    </row>
    <row r="41" spans="1:9">
      <c r="A41" s="221"/>
      <c r="B41" s="178" t="str">
        <f>'Page 9'!E12</f>
        <v>DS2</v>
      </c>
      <c r="C41" s="179"/>
      <c r="D41" s="179"/>
      <c r="E41" s="179"/>
      <c r="F41" s="179"/>
      <c r="G41" s="179"/>
      <c r="H41" s="209"/>
      <c r="I41" s="220">
        <f>'Page 9'!E33</f>
        <v>0</v>
      </c>
    </row>
    <row r="42" spans="1:9">
      <c r="A42" s="211"/>
      <c r="B42" s="174" t="str">
        <f>'Page 9'!F12</f>
        <v>DS3</v>
      </c>
      <c r="H42" s="218"/>
      <c r="I42" s="219">
        <f>'Page 9'!F33</f>
        <v>0</v>
      </c>
    </row>
    <row r="43" spans="1:9">
      <c r="A43" s="221"/>
      <c r="B43" s="178" t="str">
        <f>'Page 9'!G12</f>
        <v>DS4</v>
      </c>
      <c r="C43" s="179"/>
      <c r="D43" s="179"/>
      <c r="E43" s="179"/>
      <c r="F43" s="179"/>
      <c r="G43" s="179"/>
      <c r="H43" s="209"/>
      <c r="I43" s="220">
        <f>'Page 9'!G33</f>
        <v>0</v>
      </c>
    </row>
    <row r="44" spans="1:9">
      <c r="A44" s="211"/>
      <c r="B44" s="174" t="str">
        <f>'Page 9'!H12</f>
        <v>DS5</v>
      </c>
      <c r="H44" s="218"/>
      <c r="I44" s="219">
        <f>'Page 9'!H33</f>
        <v>0</v>
      </c>
    </row>
    <row r="45" spans="1:9">
      <c r="A45" s="221"/>
      <c r="B45" s="178" t="str">
        <f>'Page 9'!I12</f>
        <v>DS6</v>
      </c>
      <c r="C45" s="179"/>
      <c r="D45" s="179"/>
      <c r="E45" s="179"/>
      <c r="F45" s="179"/>
      <c r="G45" s="179"/>
      <c r="H45" s="209"/>
      <c r="I45" s="220">
        <f>'Page 9'!I33</f>
        <v>0</v>
      </c>
    </row>
    <row r="46" spans="1:9">
      <c r="A46" s="223"/>
      <c r="B46" s="196"/>
      <c r="C46" s="200"/>
      <c r="D46" s="200"/>
      <c r="E46" s="200"/>
      <c r="F46" s="200"/>
      <c r="G46" s="200"/>
      <c r="H46" s="218"/>
      <c r="I46" s="219"/>
    </row>
    <row r="47" spans="1:9" ht="13.8" thickBot="1">
      <c r="A47" s="222"/>
      <c r="B47" s="224" t="s">
        <v>17</v>
      </c>
      <c r="C47" s="200"/>
      <c r="D47" s="200"/>
      <c r="E47" s="200"/>
      <c r="F47" s="200"/>
      <c r="G47" s="200"/>
      <c r="H47" s="225"/>
      <c r="I47" s="226">
        <f>SUM(I23:I46)</f>
        <v>73789.257499999992</v>
      </c>
    </row>
    <row r="48" spans="1:9" ht="13.8" thickTop="1">
      <c r="A48" s="171"/>
      <c r="B48" s="172"/>
      <c r="C48" s="172"/>
      <c r="D48" s="172"/>
      <c r="E48" s="172"/>
      <c r="F48" s="172"/>
      <c r="G48" s="172"/>
      <c r="I48" s="185"/>
    </row>
    <row r="49" spans="1:9" s="227" customFormat="1" ht="13.8">
      <c r="A49" s="294" t="str">
        <f>CONCATENATE("You will duly enter tax upon the County tax list for collection upon the taxable property of the CITY of ",Cover!D10,", NORTH DAKOTA, for the ensuing year.  Dated at ",Cover!D10,", North Dakota this ",Cover!E16," day of ",Cover!F16,", ",Cover!G16,".")</f>
        <v>You will duly enter tax upon the County tax list for collection upon the taxable property of the CITY of Grandin, NORTH DAKOTA, for the ensuing year.  Dated at Grandin, North Dakota this 10 day of August, 2022.</v>
      </c>
      <c r="B49" s="295"/>
      <c r="C49" s="295"/>
      <c r="D49" s="295"/>
      <c r="E49" s="295"/>
      <c r="F49" s="295"/>
      <c r="G49" s="295"/>
      <c r="H49" s="295"/>
      <c r="I49" s="296"/>
    </row>
    <row r="50" spans="1:9" s="227" customFormat="1" ht="15.75" customHeight="1">
      <c r="A50" s="294"/>
      <c r="B50" s="295"/>
      <c r="C50" s="295"/>
      <c r="D50" s="295"/>
      <c r="E50" s="295"/>
      <c r="F50" s="295"/>
      <c r="G50" s="295"/>
      <c r="H50" s="295"/>
      <c r="I50" s="296"/>
    </row>
    <row r="51" spans="1:9" s="227" customFormat="1" ht="15.75" customHeight="1">
      <c r="A51" s="294"/>
      <c r="B51" s="295"/>
      <c r="C51" s="295"/>
      <c r="D51" s="295"/>
      <c r="E51" s="295"/>
      <c r="F51" s="295"/>
      <c r="G51" s="295"/>
      <c r="H51" s="295"/>
      <c r="I51" s="296"/>
    </row>
    <row r="52" spans="1:9" s="227" customFormat="1" ht="15.75" customHeight="1">
      <c r="A52" s="228"/>
      <c r="I52" s="229"/>
    </row>
    <row r="53" spans="1:9">
      <c r="A53" s="184"/>
      <c r="F53" s="174" t="s">
        <v>18</v>
      </c>
      <c r="I53" s="185"/>
    </row>
    <row r="54" spans="1:9">
      <c r="A54" s="184"/>
      <c r="F54" s="174" t="s">
        <v>89</v>
      </c>
      <c r="I54" s="185"/>
    </row>
    <row r="55" spans="1:9">
      <c r="A55" s="184"/>
      <c r="I55" s="185"/>
    </row>
    <row r="56" spans="1:9" ht="8.25" customHeight="1">
      <c r="A56" s="178"/>
      <c r="B56" s="179"/>
      <c r="C56" s="179"/>
      <c r="D56" s="179"/>
      <c r="E56" s="179"/>
      <c r="F56" s="179"/>
      <c r="G56" s="179"/>
      <c r="H56" s="179"/>
      <c r="I56" s="180"/>
    </row>
  </sheetData>
  <sheetProtection sheet="1" objects="1" scenarios="1" selectLockedCells="1"/>
  <protectedRanges>
    <protectedRange sqref="A48:I56" name="Range2"/>
    <protectedRange sqref="A17:I21" name="Range1"/>
  </protectedRanges>
  <mergeCells count="6">
    <mergeCell ref="A49:I51"/>
    <mergeCell ref="A8:I8"/>
    <mergeCell ref="H21:I21"/>
    <mergeCell ref="B22:G22"/>
    <mergeCell ref="H22:I22"/>
    <mergeCell ref="A18:I20"/>
  </mergeCells>
  <phoneticPr fontId="0" type="noConversion"/>
  <printOptions horizontalCentered="1"/>
  <pageMargins left="0.5" right="0.25" top="0.5" bottom="0.3" header="0.5" footer="0.3"/>
  <pageSetup orientation="portrait" r:id="rId1"/>
  <headerFooter alignWithMargins="0">
    <oddHeader>&amp;RSchedule A
Page 1</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9"/>
  <sheetViews>
    <sheetView topLeftCell="A18" zoomScaleNormal="100" workbookViewId="0">
      <selection activeCell="I33" sqref="I33"/>
    </sheetView>
  </sheetViews>
  <sheetFormatPr defaultRowHeight="13.2"/>
  <cols>
    <col min="1" max="1" width="4.6640625" customWidth="1"/>
    <col min="3" max="3" width="15.6640625" customWidth="1"/>
    <col min="4" max="4" width="15.44140625" customWidth="1"/>
    <col min="5" max="5" width="7.6640625" customWidth="1"/>
    <col min="6" max="9" width="10.6640625" customWidth="1"/>
  </cols>
  <sheetData>
    <row r="1" spans="1:9">
      <c r="A1" s="7" t="s">
        <v>125</v>
      </c>
      <c r="B1" s="8"/>
      <c r="C1" s="8" t="str">
        <f>Cover!D10</f>
        <v>Grandin</v>
      </c>
      <c r="D1" s="8"/>
      <c r="E1" s="9"/>
      <c r="F1" s="10"/>
      <c r="G1" s="11"/>
      <c r="H1" s="11"/>
      <c r="I1" s="12"/>
    </row>
    <row r="2" spans="1:9" ht="18" customHeight="1">
      <c r="A2" s="13"/>
      <c r="B2" s="14"/>
      <c r="C2" s="14"/>
      <c r="D2" s="14"/>
      <c r="E2" s="15"/>
      <c r="F2" s="16"/>
      <c r="G2" s="17"/>
      <c r="H2" s="17"/>
      <c r="I2" s="18"/>
    </row>
    <row r="3" spans="1:9" ht="14.25" customHeight="1">
      <c r="A3" s="19"/>
      <c r="B3" s="20"/>
      <c r="C3" s="20"/>
      <c r="D3" s="20"/>
      <c r="E3" s="21"/>
      <c r="F3" s="22"/>
      <c r="I3" s="23"/>
    </row>
    <row r="4" spans="1:9">
      <c r="A4" s="154" t="s">
        <v>151</v>
      </c>
      <c r="B4" s="155"/>
      <c r="C4" s="155"/>
      <c r="D4" s="155"/>
      <c r="E4" s="156">
        <f>Cover!I15</f>
        <v>2024</v>
      </c>
      <c r="F4" s="22"/>
      <c r="I4" s="23"/>
    </row>
    <row r="5" spans="1:9" ht="12.75" customHeight="1">
      <c r="A5" s="13"/>
      <c r="B5" s="14"/>
      <c r="C5" s="14"/>
      <c r="D5" s="14"/>
      <c r="E5" s="15"/>
      <c r="F5" s="16"/>
      <c r="G5" s="17"/>
      <c r="H5" s="17"/>
      <c r="I5" s="18"/>
    </row>
    <row r="6" spans="1:9" ht="9" customHeight="1">
      <c r="A6" s="24"/>
      <c r="B6" s="8"/>
      <c r="C6" s="8"/>
      <c r="D6" s="8"/>
      <c r="E6" s="8"/>
      <c r="F6" s="11"/>
      <c r="G6" s="11"/>
      <c r="H6" s="11"/>
      <c r="I6" s="12"/>
    </row>
    <row r="7" spans="1:9">
      <c r="A7" s="22"/>
      <c r="I7" s="23"/>
    </row>
    <row r="8" spans="1:9">
      <c r="A8" s="308" t="s">
        <v>19</v>
      </c>
      <c r="B8" s="309"/>
      <c r="C8" s="309"/>
      <c r="D8" s="309"/>
      <c r="E8" s="309"/>
      <c r="F8" s="309"/>
      <c r="G8" s="309"/>
      <c r="H8" s="309"/>
      <c r="I8" s="310"/>
    </row>
    <row r="9" spans="1:9">
      <c r="A9" s="25"/>
      <c r="B9" s="26"/>
      <c r="C9" s="26"/>
      <c r="D9" s="26"/>
      <c r="E9" s="26"/>
      <c r="F9" s="26"/>
      <c r="G9" s="26"/>
      <c r="H9" s="26"/>
      <c r="I9" s="27"/>
    </row>
    <row r="10" spans="1:9">
      <c r="A10" s="28"/>
      <c r="B10" s="29"/>
      <c r="C10" s="29"/>
      <c r="D10" s="29"/>
      <c r="E10" s="29"/>
      <c r="F10" s="29"/>
      <c r="G10" s="29"/>
      <c r="H10" s="29"/>
      <c r="I10" s="30"/>
    </row>
    <row r="11" spans="1:9">
      <c r="A11" s="10"/>
      <c r="B11" s="11"/>
      <c r="C11" s="11"/>
      <c r="D11" s="11"/>
      <c r="E11" s="12"/>
      <c r="F11" s="31"/>
      <c r="G11" s="32"/>
      <c r="H11" s="32"/>
      <c r="I11" s="33"/>
    </row>
    <row r="12" spans="1:9" ht="20.100000000000001" customHeight="1">
      <c r="A12" s="4" t="s">
        <v>20</v>
      </c>
      <c r="E12" s="23"/>
      <c r="F12" s="34"/>
      <c r="G12" s="35"/>
      <c r="H12" s="35"/>
      <c r="I12" s="36"/>
    </row>
    <row r="13" spans="1:9">
      <c r="A13" s="16"/>
      <c r="B13" s="17"/>
      <c r="C13" s="17"/>
      <c r="D13" s="17"/>
      <c r="E13" s="18"/>
      <c r="F13" s="37"/>
      <c r="G13" s="38"/>
      <c r="H13" s="38"/>
      <c r="I13" s="39"/>
    </row>
    <row r="14" spans="1:9" ht="24.9" customHeight="1">
      <c r="A14" s="47" t="s">
        <v>21</v>
      </c>
      <c r="B14" s="42" t="s">
        <v>42</v>
      </c>
      <c r="C14" s="42"/>
      <c r="D14" s="42"/>
      <c r="E14" s="48"/>
      <c r="F14" s="44"/>
      <c r="G14" s="55">
        <f>'Page 6'!G38</f>
        <v>108100</v>
      </c>
      <c r="H14" s="90"/>
      <c r="I14" s="87"/>
    </row>
    <row r="15" spans="1:9" ht="24.9" customHeight="1">
      <c r="A15" s="43"/>
      <c r="B15" s="42" t="s">
        <v>43</v>
      </c>
      <c r="C15" s="42"/>
      <c r="D15" s="42"/>
      <c r="E15" s="48"/>
      <c r="F15" s="5"/>
      <c r="G15" s="73">
        <f>'Page 6'!G42</f>
        <v>0</v>
      </c>
      <c r="H15" s="89"/>
      <c r="I15" s="69"/>
    </row>
    <row r="16" spans="1:9" ht="24.9" customHeight="1">
      <c r="A16" s="49"/>
      <c r="B16" s="17" t="s">
        <v>22</v>
      </c>
      <c r="C16" s="17"/>
      <c r="D16" s="17"/>
      <c r="E16" s="17"/>
      <c r="F16" s="134"/>
      <c r="G16" s="87"/>
      <c r="H16" s="55"/>
      <c r="I16" s="70">
        <f>G14+G15</f>
        <v>108100</v>
      </c>
    </row>
    <row r="17" spans="1:9" ht="24.9" customHeight="1">
      <c r="A17" s="50" t="s">
        <v>23</v>
      </c>
      <c r="B17" s="5" t="s">
        <v>157</v>
      </c>
      <c r="C17" s="42"/>
      <c r="D17" s="42"/>
      <c r="E17" s="42"/>
      <c r="F17" s="134"/>
      <c r="G17" s="109"/>
      <c r="H17" s="96"/>
      <c r="I17" s="232">
        <v>19500</v>
      </c>
    </row>
    <row r="18" spans="1:9" s="40" customFormat="1" ht="19.5" customHeight="1">
      <c r="A18" s="51" t="s">
        <v>24</v>
      </c>
      <c r="B18" s="52" t="s">
        <v>25</v>
      </c>
      <c r="E18" s="53"/>
      <c r="F18" s="95"/>
      <c r="G18" s="109"/>
      <c r="H18" s="52"/>
      <c r="I18" s="65"/>
    </row>
    <row r="19" spans="1:9" s="40" customFormat="1" ht="15" customHeight="1" thickBot="1">
      <c r="A19" s="54"/>
      <c r="B19" s="55" t="s">
        <v>26</v>
      </c>
      <c r="C19" s="56"/>
      <c r="D19" s="56"/>
      <c r="E19" s="57"/>
      <c r="F19" s="134"/>
      <c r="G19" s="109"/>
      <c r="H19" s="163"/>
      <c r="I19" s="164">
        <f>I16+I17</f>
        <v>127600</v>
      </c>
    </row>
    <row r="20" spans="1:9" s="40" customFormat="1" ht="12.75" customHeight="1" thickTop="1">
      <c r="A20" s="58"/>
      <c r="B20" s="59"/>
      <c r="C20" s="59"/>
      <c r="D20" s="59"/>
      <c r="E20" s="59"/>
      <c r="F20" s="90"/>
      <c r="G20" s="86"/>
      <c r="H20" s="95"/>
      <c r="I20" s="109"/>
    </row>
    <row r="21" spans="1:9" ht="20.100000000000001" customHeight="1">
      <c r="A21" s="4" t="s">
        <v>27</v>
      </c>
      <c r="F21" s="134"/>
      <c r="G21" s="95"/>
      <c r="H21" s="311"/>
      <c r="I21" s="312"/>
    </row>
    <row r="22" spans="1:9" ht="12.75" customHeight="1">
      <c r="A22" s="22"/>
      <c r="F22" s="134"/>
      <c r="G22" s="95"/>
      <c r="H22" s="95"/>
      <c r="I22" s="109"/>
    </row>
    <row r="23" spans="1:9" ht="19.5" customHeight="1">
      <c r="A23" s="60" t="s">
        <v>28</v>
      </c>
      <c r="B23" s="61" t="s">
        <v>168</v>
      </c>
      <c r="C23" s="11"/>
      <c r="D23" s="11"/>
      <c r="E23" s="158">
        <f>Cover!I15-1</f>
        <v>2023</v>
      </c>
      <c r="F23" s="90"/>
      <c r="G23" s="87"/>
      <c r="H23" s="66"/>
      <c r="I23" s="83">
        <f>'Page 6'!E43</f>
        <v>35757.850000000006</v>
      </c>
    </row>
    <row r="24" spans="1:9" ht="6.75" customHeight="1">
      <c r="A24" s="49"/>
      <c r="B24" s="17"/>
      <c r="C24" s="17"/>
      <c r="D24" s="17"/>
      <c r="E24" s="17"/>
      <c r="F24" s="89"/>
      <c r="G24" s="69"/>
      <c r="H24" s="4"/>
      <c r="I24" s="65"/>
    </row>
    <row r="25" spans="1:9" ht="24.9" customHeight="1">
      <c r="A25" s="51" t="s">
        <v>29</v>
      </c>
      <c r="B25" s="16" t="s">
        <v>44</v>
      </c>
      <c r="C25" s="17"/>
      <c r="D25" s="17"/>
      <c r="E25" s="48"/>
      <c r="F25" s="55"/>
      <c r="G25" s="55">
        <f>'Page 4'!G42</f>
        <v>34900</v>
      </c>
      <c r="H25" s="90"/>
      <c r="I25" s="87"/>
    </row>
    <row r="26" spans="1:9" ht="24.9" customHeight="1">
      <c r="A26" s="62"/>
      <c r="B26" s="17" t="s">
        <v>45</v>
      </c>
      <c r="C26" s="17"/>
      <c r="D26" s="17"/>
      <c r="E26" s="18"/>
      <c r="F26" s="52"/>
      <c r="G26" s="52">
        <f>'Page 6'!G41</f>
        <v>0</v>
      </c>
      <c r="H26" s="89"/>
      <c r="I26" s="69"/>
    </row>
    <row r="27" spans="1:9" ht="20.100000000000001" customHeight="1">
      <c r="A27" s="43"/>
      <c r="B27" t="s">
        <v>30</v>
      </c>
      <c r="E27" s="11"/>
      <c r="F27" s="90"/>
      <c r="G27" s="87"/>
      <c r="H27" s="52"/>
      <c r="I27" s="65"/>
    </row>
    <row r="28" spans="1:9" ht="15" customHeight="1">
      <c r="A28" s="45"/>
      <c r="B28" s="16" t="s">
        <v>31</v>
      </c>
      <c r="C28" s="17"/>
      <c r="D28" s="17"/>
      <c r="E28" s="17"/>
      <c r="F28" s="134"/>
      <c r="G28" s="109"/>
      <c r="H28" s="55"/>
      <c r="I28" s="70">
        <f>G25+G26</f>
        <v>34900</v>
      </c>
    </row>
    <row r="29" spans="1:9" ht="30" customHeight="1">
      <c r="A29" s="50" t="s">
        <v>32</v>
      </c>
      <c r="B29" s="42" t="s">
        <v>33</v>
      </c>
      <c r="C29" s="42"/>
      <c r="D29" s="42"/>
      <c r="E29" s="42"/>
      <c r="F29" s="134"/>
      <c r="G29" s="109"/>
      <c r="H29" s="96"/>
      <c r="I29" s="73">
        <f>I23+I28</f>
        <v>70657.850000000006</v>
      </c>
    </row>
    <row r="30" spans="1:9" ht="24.9" customHeight="1">
      <c r="A30" s="63" t="s">
        <v>34</v>
      </c>
      <c r="B30" t="s">
        <v>35</v>
      </c>
      <c r="E30" s="11"/>
      <c r="F30" s="134"/>
      <c r="G30" s="109"/>
      <c r="H30" s="52"/>
      <c r="I30" s="65"/>
    </row>
    <row r="31" spans="1:9" ht="15" customHeight="1">
      <c r="A31" s="45"/>
      <c r="B31" s="16" t="s">
        <v>36</v>
      </c>
      <c r="C31" s="17"/>
      <c r="D31" s="17"/>
      <c r="E31" s="17"/>
      <c r="F31" s="134"/>
      <c r="G31" s="109"/>
      <c r="H31" s="55"/>
      <c r="I31" s="70">
        <f>IF(I19-I29&gt;0,I19-I29,0)</f>
        <v>56942.149999999994</v>
      </c>
    </row>
    <row r="32" spans="1:9" ht="20.100000000000001" customHeight="1">
      <c r="A32" s="63" t="s">
        <v>37</v>
      </c>
      <c r="B32" t="s">
        <v>38</v>
      </c>
      <c r="F32" s="134"/>
      <c r="G32" s="109"/>
      <c r="H32" s="52"/>
      <c r="I32" s="65"/>
    </row>
    <row r="33" spans="1:9" ht="15" customHeight="1">
      <c r="A33" s="45"/>
      <c r="B33" s="44" t="s">
        <v>158</v>
      </c>
      <c r="C33" s="17"/>
      <c r="D33" s="17"/>
      <c r="E33" s="17"/>
      <c r="F33" s="134"/>
      <c r="G33" s="109"/>
      <c r="H33" s="44"/>
      <c r="I33" s="233">
        <f>0.05*I31</f>
        <v>2847.1075000000001</v>
      </c>
    </row>
    <row r="34" spans="1:9" ht="30" customHeight="1" thickBot="1">
      <c r="A34" s="47" t="s">
        <v>39</v>
      </c>
      <c r="B34" s="10" t="s">
        <v>40</v>
      </c>
      <c r="C34" s="11"/>
      <c r="D34" s="11"/>
      <c r="E34" s="11"/>
      <c r="F34" s="134"/>
      <c r="G34" s="69"/>
      <c r="H34" s="163"/>
      <c r="I34" s="164">
        <f>I31+I33</f>
        <v>59789.257499999992</v>
      </c>
    </row>
    <row r="35" spans="1:9" ht="13.8" thickTop="1">
      <c r="A35" s="10"/>
      <c r="B35" s="11"/>
      <c r="C35" s="11"/>
      <c r="D35" s="11"/>
      <c r="E35" s="11"/>
      <c r="F35" s="11"/>
      <c r="I35" s="23"/>
    </row>
    <row r="36" spans="1:9">
      <c r="A36" s="64"/>
      <c r="B36" t="s">
        <v>15</v>
      </c>
      <c r="I36" s="23"/>
    </row>
    <row r="37" spans="1:9" s="40" customFormat="1">
      <c r="A37" s="4" t="s">
        <v>130</v>
      </c>
      <c r="I37" s="41"/>
    </row>
    <row r="38" spans="1:9" s="52" customFormat="1" ht="12.75" customHeight="1">
      <c r="A38" s="4" t="s">
        <v>41</v>
      </c>
      <c r="I38" s="65"/>
    </row>
    <row r="39" spans="1:9">
      <c r="A39" s="16"/>
      <c r="B39" s="17"/>
      <c r="C39" s="17"/>
      <c r="D39" s="17"/>
      <c r="E39" s="17"/>
      <c r="F39" s="17"/>
      <c r="G39" s="17"/>
      <c r="H39" s="17"/>
      <c r="I39" s="18"/>
    </row>
  </sheetData>
  <sheetProtection algorithmName="SHA-512" hashValue="hYylA5mcB7qq67SLC1h/yfc+4EcqGQD2aWqlo0CXYoFSIn7O96TarrzcSSltX4adUKpkCnqrCbOkScb83Jl/aQ==" saltValue="xBrYoCHRb1zLC/s8wfPzLQ==" spinCount="100000" sheet="1" objects="1" scenarios="1" selectLockedCells="1"/>
  <protectedRanges>
    <protectedRange sqref="I33" name="Range2"/>
    <protectedRange sqref="I17" name="Range1"/>
  </protectedRanges>
  <mergeCells count="2">
    <mergeCell ref="A8:I8"/>
    <mergeCell ref="H21:I21"/>
  </mergeCells>
  <phoneticPr fontId="0" type="noConversion"/>
  <printOptions horizontalCentered="1"/>
  <pageMargins left="0.5" right="0.25" top="0.5" bottom="0.3" header="0.5" footer="0.3"/>
  <pageSetup orientation="portrait" r:id="rId1"/>
  <headerFooter alignWithMargins="0">
    <oddHeader>&amp;RSchedule B
Page 1</oddHead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2"/>
  <sheetViews>
    <sheetView zoomScaleNormal="100" workbookViewId="0">
      <selection activeCell="G15" sqref="G15"/>
    </sheetView>
  </sheetViews>
  <sheetFormatPr defaultColWidth="9.109375" defaultRowHeight="11.1" customHeight="1"/>
  <cols>
    <col min="1" max="1" width="10.6640625" style="52" customWidth="1"/>
    <col min="2" max="2" width="2.6640625" style="52" customWidth="1"/>
    <col min="3" max="3" width="30.6640625" style="52" customWidth="1"/>
    <col min="4" max="4" width="7.6640625" style="52" customWidth="1"/>
    <col min="5" max="7" width="13.6640625" style="52" customWidth="1"/>
    <col min="8" max="8" width="5.6640625" style="52" customWidth="1"/>
    <col min="9" max="16384" width="9.109375" style="52"/>
  </cols>
  <sheetData>
    <row r="1" spans="1:8" customFormat="1" ht="13.2">
      <c r="A1" s="66" t="s">
        <v>125</v>
      </c>
      <c r="B1" s="8" t="str">
        <f>Cover!D10</f>
        <v>Grandin</v>
      </c>
      <c r="C1" s="8"/>
      <c r="D1" s="8"/>
      <c r="E1" s="24"/>
      <c r="F1" s="11"/>
      <c r="G1" s="11"/>
      <c r="H1" s="12"/>
    </row>
    <row r="2" spans="1:8" customFormat="1" ht="15" customHeight="1">
      <c r="A2" s="13"/>
      <c r="B2" s="14"/>
      <c r="C2" s="14"/>
      <c r="D2" s="14"/>
      <c r="E2" s="13"/>
      <c r="F2" s="17"/>
      <c r="G2" s="17"/>
      <c r="H2" s="18"/>
    </row>
    <row r="3" spans="1:8" customFormat="1" ht="5.0999999999999996" customHeight="1">
      <c r="A3" s="19"/>
      <c r="B3" s="20"/>
      <c r="C3" s="20"/>
      <c r="D3" s="20"/>
      <c r="E3" s="19"/>
      <c r="H3" s="23"/>
    </row>
    <row r="4" spans="1:8" customFormat="1" ht="12" customHeight="1">
      <c r="A4" s="154" t="s">
        <v>151</v>
      </c>
      <c r="B4" s="155"/>
      <c r="C4" s="155"/>
      <c r="D4" s="156">
        <f>Cover!I15</f>
        <v>2024</v>
      </c>
      <c r="E4" s="52"/>
      <c r="H4" s="23"/>
    </row>
    <row r="5" spans="1:8" customFormat="1" ht="9.75" customHeight="1">
      <c r="A5" s="13"/>
      <c r="B5" s="14"/>
      <c r="C5" s="14"/>
      <c r="D5" s="14"/>
      <c r="E5" s="13"/>
      <c r="F5" s="17"/>
      <c r="G5" s="17"/>
      <c r="H5" s="18"/>
    </row>
    <row r="6" spans="1:8" customFormat="1" ht="9" customHeight="1">
      <c r="A6" s="24"/>
      <c r="B6" s="8"/>
      <c r="C6" s="8"/>
      <c r="D6" s="8"/>
      <c r="E6" s="8"/>
      <c r="F6" s="11"/>
      <c r="G6" s="11"/>
      <c r="H6" s="12"/>
    </row>
    <row r="7" spans="1:8" customFormat="1" ht="15" customHeight="1">
      <c r="A7" s="308" t="s">
        <v>19</v>
      </c>
      <c r="B7" s="309"/>
      <c r="C7" s="309"/>
      <c r="D7" s="309"/>
      <c r="E7" s="309"/>
      <c r="F7" s="309"/>
      <c r="G7" s="309"/>
      <c r="H7" s="23"/>
    </row>
    <row r="8" spans="1:8" customFormat="1" ht="12" customHeight="1">
      <c r="A8" s="13"/>
      <c r="B8" s="14"/>
      <c r="C8" s="14"/>
      <c r="D8" s="14"/>
      <c r="E8" s="14"/>
      <c r="F8" s="17"/>
      <c r="G8" s="17"/>
      <c r="H8" s="18"/>
    </row>
    <row r="9" spans="1:8" customFormat="1" ht="12" customHeight="1">
      <c r="A9" s="134"/>
      <c r="B9" s="87"/>
      <c r="C9" s="8"/>
      <c r="D9" s="9"/>
      <c r="E9" s="144" t="s">
        <v>48</v>
      </c>
      <c r="F9" s="144" t="s">
        <v>49</v>
      </c>
      <c r="G9" s="144" t="s">
        <v>49</v>
      </c>
      <c r="H9" s="46"/>
    </row>
    <row r="10" spans="1:8" ht="12" customHeight="1">
      <c r="A10" s="254" t="s">
        <v>46</v>
      </c>
      <c r="B10" s="255"/>
      <c r="C10" s="317" t="s">
        <v>50</v>
      </c>
      <c r="D10" s="318"/>
      <c r="E10" s="144" t="s">
        <v>51</v>
      </c>
      <c r="F10" s="144" t="s">
        <v>51</v>
      </c>
      <c r="G10" s="144" t="s">
        <v>51</v>
      </c>
      <c r="H10" s="71"/>
    </row>
    <row r="11" spans="1:8" ht="12.75" customHeight="1">
      <c r="A11" s="123" t="s">
        <v>47</v>
      </c>
      <c r="B11" s="95"/>
      <c r="C11" s="4"/>
      <c r="D11" s="65"/>
      <c r="E11" s="144">
        <f>D4-2</f>
        <v>2022</v>
      </c>
      <c r="F11" s="144">
        <f>D4-1</f>
        <v>2023</v>
      </c>
      <c r="G11" s="144">
        <f>D4</f>
        <v>2024</v>
      </c>
      <c r="H11" s="71"/>
    </row>
    <row r="12" spans="1:8" ht="6.75" customHeight="1">
      <c r="A12" s="132"/>
      <c r="B12" s="133"/>
      <c r="C12" s="131"/>
      <c r="D12" s="55"/>
      <c r="E12" s="149"/>
      <c r="F12" s="144"/>
      <c r="G12" s="120"/>
      <c r="H12" s="78"/>
    </row>
    <row r="13" spans="1:8" ht="15" customHeight="1">
      <c r="A13" s="130">
        <v>3100</v>
      </c>
      <c r="B13" s="257"/>
      <c r="C13" s="258" t="s">
        <v>109</v>
      </c>
      <c r="D13" s="76"/>
      <c r="E13" s="129"/>
      <c r="F13" s="165"/>
      <c r="G13" s="77"/>
      <c r="H13" s="70"/>
    </row>
    <row r="14" spans="1:8" ht="20.100000000000001" customHeight="1">
      <c r="A14" s="243" t="s">
        <v>52</v>
      </c>
      <c r="B14" s="244"/>
      <c r="C14" s="245" t="s">
        <v>53</v>
      </c>
      <c r="D14" s="246"/>
      <c r="E14" s="234">
        <v>49613.58</v>
      </c>
      <c r="F14" s="234">
        <v>51313</v>
      </c>
      <c r="G14" s="256" t="s">
        <v>54</v>
      </c>
      <c r="H14" s="82">
        <v>1</v>
      </c>
    </row>
    <row r="15" spans="1:8" ht="20.100000000000001" customHeight="1">
      <c r="A15" s="247">
        <v>3170</v>
      </c>
      <c r="B15" s="248"/>
      <c r="C15" s="239" t="s">
        <v>63</v>
      </c>
      <c r="D15" s="246"/>
      <c r="E15" s="234">
        <v>0</v>
      </c>
      <c r="F15" s="234"/>
      <c r="G15" s="234"/>
      <c r="H15" s="80">
        <v>2</v>
      </c>
    </row>
    <row r="16" spans="1:8" ht="20.100000000000001" customHeight="1">
      <c r="A16" s="247">
        <v>3190</v>
      </c>
      <c r="B16" s="246"/>
      <c r="C16" s="249" t="s">
        <v>55</v>
      </c>
      <c r="D16" s="246"/>
      <c r="E16" s="234">
        <v>145.53</v>
      </c>
      <c r="F16" s="234"/>
      <c r="G16" s="234"/>
      <c r="H16" s="80">
        <v>3</v>
      </c>
    </row>
    <row r="17" spans="1:8" ht="20.100000000000001" customHeight="1">
      <c r="A17" s="238"/>
      <c r="B17" s="250"/>
      <c r="C17" s="249"/>
      <c r="D17" s="246"/>
      <c r="E17" s="234"/>
      <c r="F17" s="234"/>
      <c r="G17" s="234"/>
      <c r="H17" s="80">
        <v>4</v>
      </c>
    </row>
    <row r="18" spans="1:8" ht="20.100000000000001" customHeight="1">
      <c r="A18" s="66"/>
      <c r="B18" s="83"/>
      <c r="C18" s="5" t="s">
        <v>56</v>
      </c>
      <c r="D18" s="73"/>
      <c r="E18" s="66">
        <f>SUM(E14:E17)</f>
        <v>49759.11</v>
      </c>
      <c r="F18" s="66">
        <f>SUM(F14:F17)</f>
        <v>51313</v>
      </c>
      <c r="G18" s="66">
        <f>SUM(G14:G17)</f>
        <v>0</v>
      </c>
      <c r="H18" s="80">
        <v>5</v>
      </c>
    </row>
    <row r="19" spans="1:8" ht="15" customHeight="1">
      <c r="A19" s="85">
        <v>3200</v>
      </c>
      <c r="B19" s="83"/>
      <c r="C19" s="315" t="s">
        <v>110</v>
      </c>
      <c r="D19" s="316"/>
      <c r="E19" s="146"/>
      <c r="F19" s="146"/>
      <c r="G19" s="98"/>
      <c r="H19" s="88"/>
    </row>
    <row r="20" spans="1:8" ht="21.9" customHeight="1">
      <c r="A20" s="247">
        <v>3211</v>
      </c>
      <c r="B20" s="246"/>
      <c r="C20" s="245" t="s">
        <v>64</v>
      </c>
      <c r="D20" s="242"/>
      <c r="E20" s="235">
        <v>1000</v>
      </c>
      <c r="F20" s="235">
        <v>500</v>
      </c>
      <c r="G20" s="235">
        <v>1500</v>
      </c>
      <c r="H20" s="80">
        <v>6</v>
      </c>
    </row>
    <row r="21" spans="1:8" ht="20.100000000000001" customHeight="1">
      <c r="A21" s="247"/>
      <c r="B21" s="246"/>
      <c r="C21" s="249" t="s">
        <v>171</v>
      </c>
      <c r="D21" s="242"/>
      <c r="E21" s="235">
        <v>10</v>
      </c>
      <c r="F21" s="235">
        <v>5634</v>
      </c>
      <c r="G21" s="235">
        <v>2000</v>
      </c>
      <c r="H21" s="80">
        <v>7</v>
      </c>
    </row>
    <row r="22" spans="1:8" ht="20.100000000000001" customHeight="1">
      <c r="A22" s="249"/>
      <c r="B22" s="246"/>
      <c r="C22" s="249" t="s">
        <v>172</v>
      </c>
      <c r="D22" s="246"/>
      <c r="E22" s="235"/>
      <c r="F22" s="235">
        <v>8</v>
      </c>
      <c r="G22" s="235">
        <v>50</v>
      </c>
      <c r="H22" s="80">
        <v>8</v>
      </c>
    </row>
    <row r="23" spans="1:8" ht="20.100000000000001" customHeight="1">
      <c r="A23" s="5"/>
      <c r="B23" s="73"/>
      <c r="C23" s="5" t="s">
        <v>57</v>
      </c>
      <c r="D23" s="73"/>
      <c r="E23" s="4">
        <f>SUM(E20:E22)</f>
        <v>1010</v>
      </c>
      <c r="F23" s="4">
        <f>SUM(F20:F22)</f>
        <v>6142</v>
      </c>
      <c r="G23" s="4">
        <f>SUM(G20:G22)</f>
        <v>3550</v>
      </c>
      <c r="H23" s="80">
        <v>9</v>
      </c>
    </row>
    <row r="24" spans="1:8" ht="15" customHeight="1">
      <c r="A24" s="85">
        <v>3300</v>
      </c>
      <c r="B24" s="83"/>
      <c r="C24" s="313" t="s">
        <v>111</v>
      </c>
      <c r="D24" s="314"/>
      <c r="E24" s="90"/>
      <c r="F24" s="86"/>
      <c r="G24" s="87"/>
      <c r="H24" s="83"/>
    </row>
    <row r="25" spans="1:8" ht="21.9" customHeight="1">
      <c r="A25" s="247">
        <v>3351</v>
      </c>
      <c r="B25" s="246"/>
      <c r="C25" s="249" t="s">
        <v>58</v>
      </c>
      <c r="D25" s="246"/>
      <c r="E25" s="236">
        <v>15989.81</v>
      </c>
      <c r="F25" s="236">
        <v>15000</v>
      </c>
      <c r="G25" s="236">
        <v>16000</v>
      </c>
      <c r="H25" s="80">
        <v>10</v>
      </c>
    </row>
    <row r="26" spans="1:8" ht="21.9" customHeight="1">
      <c r="A26" s="251">
        <v>3352</v>
      </c>
      <c r="B26" s="246"/>
      <c r="C26" s="249" t="s">
        <v>65</v>
      </c>
      <c r="D26" s="246"/>
      <c r="E26" s="236">
        <v>355.38</v>
      </c>
      <c r="F26" s="236">
        <v>400</v>
      </c>
      <c r="G26" s="236">
        <v>400</v>
      </c>
      <c r="H26" s="80">
        <v>11</v>
      </c>
    </row>
    <row r="27" spans="1:8" ht="20.100000000000001" customHeight="1">
      <c r="A27" s="251"/>
      <c r="B27" s="246"/>
      <c r="C27" s="249" t="s">
        <v>173</v>
      </c>
      <c r="D27" s="246"/>
      <c r="E27" s="236">
        <v>11162.28</v>
      </c>
      <c r="F27" s="236">
        <v>10000</v>
      </c>
      <c r="G27" s="236">
        <v>12000</v>
      </c>
      <c r="H27" s="80">
        <v>12</v>
      </c>
    </row>
    <row r="28" spans="1:8" ht="20.100000000000001" customHeight="1">
      <c r="A28" s="251"/>
      <c r="B28" s="246"/>
      <c r="C28" s="249" t="s">
        <v>194</v>
      </c>
      <c r="D28" s="246"/>
      <c r="E28" s="236">
        <v>17.16</v>
      </c>
      <c r="F28" s="236">
        <v>15.96</v>
      </c>
      <c r="G28" s="236">
        <v>50</v>
      </c>
      <c r="H28" s="80">
        <v>13</v>
      </c>
    </row>
    <row r="29" spans="1:8" ht="20.100000000000001" customHeight="1">
      <c r="A29" s="249"/>
      <c r="B29" s="246"/>
      <c r="C29" s="249" t="s">
        <v>195</v>
      </c>
      <c r="D29" s="246"/>
      <c r="E29" s="236">
        <v>312.52999999999997</v>
      </c>
      <c r="F29" s="236">
        <v>29.99</v>
      </c>
      <c r="G29" s="236">
        <v>500</v>
      </c>
      <c r="H29" s="80">
        <v>14</v>
      </c>
    </row>
    <row r="30" spans="1:8" ht="21.9" customHeight="1">
      <c r="A30" s="66"/>
      <c r="B30" s="83"/>
      <c r="C30" s="66" t="s">
        <v>59</v>
      </c>
      <c r="D30" s="83"/>
      <c r="E30" s="4">
        <f>SUM(E25:E29)</f>
        <v>27837.16</v>
      </c>
      <c r="F30" s="4">
        <f>SUM(F25:F29)</f>
        <v>25445.95</v>
      </c>
      <c r="G30" s="4">
        <f>SUM(G25:G29)</f>
        <v>28950</v>
      </c>
      <c r="H30" s="80">
        <v>15</v>
      </c>
    </row>
    <row r="31" spans="1:8" ht="15" customHeight="1">
      <c r="A31" s="85">
        <v>3400</v>
      </c>
      <c r="B31" s="83"/>
      <c r="C31" s="313" t="s">
        <v>112</v>
      </c>
      <c r="D31" s="314"/>
      <c r="E31" s="90"/>
      <c r="F31" s="86"/>
      <c r="G31" s="87"/>
      <c r="H31" s="88"/>
    </row>
    <row r="32" spans="1:8" ht="21.9" customHeight="1">
      <c r="A32" s="252"/>
      <c r="B32" s="246"/>
      <c r="C32" s="253"/>
      <c r="D32" s="246"/>
      <c r="E32" s="236"/>
      <c r="F32" s="236"/>
      <c r="G32" s="237"/>
      <c r="H32" s="80">
        <v>16</v>
      </c>
    </row>
    <row r="33" spans="1:8" ht="15" customHeight="1">
      <c r="A33" s="85">
        <v>3500</v>
      </c>
      <c r="B33" s="83"/>
      <c r="C33" s="313" t="s">
        <v>113</v>
      </c>
      <c r="D33" s="314"/>
      <c r="E33" s="90"/>
      <c r="F33" s="86"/>
      <c r="G33" s="87"/>
      <c r="H33" s="88"/>
    </row>
    <row r="34" spans="1:8" ht="21.9" customHeight="1">
      <c r="A34" s="249"/>
      <c r="B34" s="246"/>
      <c r="C34" s="249"/>
      <c r="D34" s="246"/>
      <c r="E34" s="236"/>
      <c r="F34" s="236"/>
      <c r="G34" s="237"/>
      <c r="H34" s="80">
        <v>17</v>
      </c>
    </row>
    <row r="35" spans="1:8" ht="15" customHeight="1">
      <c r="A35" s="85">
        <v>3600</v>
      </c>
      <c r="B35" s="83"/>
      <c r="C35" s="313" t="s">
        <v>114</v>
      </c>
      <c r="D35" s="314"/>
      <c r="E35" s="90"/>
      <c r="F35" s="86"/>
      <c r="G35" s="87"/>
      <c r="H35" s="88"/>
    </row>
    <row r="36" spans="1:8" ht="21.9" customHeight="1">
      <c r="A36" s="247">
        <v>3610</v>
      </c>
      <c r="B36" s="246"/>
      <c r="C36" s="249" t="s">
        <v>60</v>
      </c>
      <c r="D36" s="246"/>
      <c r="E36" s="236">
        <v>761.99</v>
      </c>
      <c r="F36" s="236">
        <v>442.81</v>
      </c>
      <c r="G36" s="236">
        <v>500</v>
      </c>
      <c r="H36" s="80">
        <v>18</v>
      </c>
    </row>
    <row r="37" spans="1:8" ht="20.100000000000001" customHeight="1">
      <c r="A37" s="247">
        <v>3620</v>
      </c>
      <c r="B37" s="246"/>
      <c r="C37" s="249" t="s">
        <v>61</v>
      </c>
      <c r="D37" s="246"/>
      <c r="E37" s="236"/>
      <c r="F37" s="236"/>
      <c r="G37" s="236"/>
      <c r="H37" s="80">
        <v>19</v>
      </c>
    </row>
    <row r="38" spans="1:8" ht="20.100000000000001" customHeight="1">
      <c r="A38" s="247"/>
      <c r="B38" s="246"/>
      <c r="C38" s="249" t="s">
        <v>174</v>
      </c>
      <c r="D38" s="246"/>
      <c r="E38" s="236">
        <v>250</v>
      </c>
      <c r="F38" s="236"/>
      <c r="G38" s="236">
        <v>400</v>
      </c>
      <c r="H38" s="80">
        <v>20</v>
      </c>
    </row>
    <row r="39" spans="1:8" ht="20.100000000000001" customHeight="1">
      <c r="A39" s="249"/>
      <c r="B39" s="246"/>
      <c r="C39" s="249" t="s">
        <v>192</v>
      </c>
      <c r="D39" s="246"/>
      <c r="E39" s="236">
        <v>25</v>
      </c>
      <c r="F39" s="236">
        <v>1475</v>
      </c>
      <c r="G39" s="236">
        <v>1500</v>
      </c>
      <c r="H39" s="80">
        <v>21</v>
      </c>
    </row>
    <row r="40" spans="1:8" ht="20.100000000000001" customHeight="1">
      <c r="A40" s="249"/>
      <c r="B40" s="246"/>
      <c r="C40" s="249" t="s">
        <v>196</v>
      </c>
      <c r="D40" s="246"/>
      <c r="E40" s="236"/>
      <c r="F40" s="236">
        <v>38209.18</v>
      </c>
      <c r="G40" s="236"/>
      <c r="H40" s="80">
        <v>22</v>
      </c>
    </row>
    <row r="41" spans="1:8" ht="20.100000000000001" customHeight="1">
      <c r="A41" s="66"/>
      <c r="B41" s="83"/>
      <c r="C41" s="66" t="s">
        <v>62</v>
      </c>
      <c r="D41" s="83"/>
      <c r="E41" s="4">
        <f>SUM(E36:E40)</f>
        <v>1036.99</v>
      </c>
      <c r="F41" s="4">
        <f>SUM(F36:F40)</f>
        <v>40126.99</v>
      </c>
      <c r="G41" s="4">
        <f>SUM(G36:G40)</f>
        <v>2400</v>
      </c>
      <c r="H41" s="80">
        <v>23</v>
      </c>
    </row>
    <row r="42" spans="1:8" ht="21.9" customHeight="1">
      <c r="A42" s="97"/>
      <c r="B42" s="98"/>
      <c r="C42" s="5" t="s">
        <v>131</v>
      </c>
      <c r="D42" s="73"/>
      <c r="E42" s="5">
        <f>E18+E23+E30+E32+E34+E41</f>
        <v>79643.260000000009</v>
      </c>
      <c r="F42" s="5">
        <f>F18+F23+F30+F32+F34+F41</f>
        <v>123027.94</v>
      </c>
      <c r="G42" s="5">
        <f>G18+G23+G30+G32+G34+G41</f>
        <v>34900</v>
      </c>
      <c r="H42" s="80">
        <v>24</v>
      </c>
    </row>
  </sheetData>
  <sheetProtection algorithmName="SHA-512" hashValue="sPQV3EVfoe2hWNQvbsljEKERHE+zyUKY2x3ZEtvn63ZgCLshe+ueZwmmOY+01n3+cV8zDHxPy7W7EccnPKUTIQ==" saltValue="rHHgSk031oeJSvaDB7bQLQ==" spinCount="100000" sheet="1" objects="1" scenarios="1" selectLockedCells="1"/>
  <protectedRanges>
    <protectedRange sqref="A32:G32" name="Range7"/>
    <protectedRange sqref="A14:F17 G15:G17" name="Range1"/>
    <protectedRange sqref="A20:G22" name="Range3"/>
    <protectedRange sqref="A25:G29" name="Range4"/>
    <protectedRange sqref="A34:G34" name="Range5"/>
    <protectedRange sqref="A36:G40" name="Range6"/>
  </protectedRanges>
  <mergeCells count="7">
    <mergeCell ref="C33:D33"/>
    <mergeCell ref="C35:D35"/>
    <mergeCell ref="A7:G7"/>
    <mergeCell ref="C19:D19"/>
    <mergeCell ref="C10:D10"/>
    <mergeCell ref="C24:D24"/>
    <mergeCell ref="C31:D31"/>
  </mergeCells>
  <phoneticPr fontId="0" type="noConversion"/>
  <printOptions horizontalCentered="1"/>
  <pageMargins left="0.5" right="0.25" top="0.5" bottom="0.3" header="0.5" footer="0.3"/>
  <pageSetup orientation="portrait" r:id="rId1"/>
  <headerFooter alignWithMargins="0">
    <oddHeader>&amp;RSchedule B
Page 2</oddHead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0"/>
  <sheetViews>
    <sheetView topLeftCell="A28" zoomScaleNormal="100" workbookViewId="0">
      <selection activeCell="G34" sqref="G34"/>
    </sheetView>
  </sheetViews>
  <sheetFormatPr defaultColWidth="9.109375" defaultRowHeight="11.1" customHeight="1"/>
  <cols>
    <col min="1" max="1" width="10.6640625" style="52" customWidth="1"/>
    <col min="2" max="2" width="2.6640625" style="52" customWidth="1"/>
    <col min="3" max="3" width="27.6640625" style="52" customWidth="1"/>
    <col min="4" max="4" width="12.88671875" style="52" bestFit="1" customWidth="1"/>
    <col min="5" max="7" width="13.6640625" style="52" customWidth="1"/>
    <col min="8" max="8" width="5.6640625" style="52" customWidth="1"/>
    <col min="9" max="16384" width="9.109375" style="52"/>
  </cols>
  <sheetData>
    <row r="1" spans="1:8" customFormat="1" ht="13.2">
      <c r="A1" s="66" t="s">
        <v>125</v>
      </c>
      <c r="B1" s="8" t="str">
        <f>Cover!D10</f>
        <v>Grandin</v>
      </c>
      <c r="C1" s="8"/>
      <c r="D1" s="8"/>
      <c r="E1" s="24"/>
      <c r="F1" s="11"/>
      <c r="G1" s="11"/>
      <c r="H1" s="12"/>
    </row>
    <row r="2" spans="1:8" customFormat="1" ht="11.1"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57">
        <f>Cover!I15</f>
        <v>2024</v>
      </c>
      <c r="E4" s="19"/>
      <c r="H4" s="23"/>
    </row>
    <row r="5" spans="1:8" customFormat="1" ht="4.5" customHeight="1">
      <c r="A5" s="13"/>
      <c r="B5" s="14"/>
      <c r="C5" s="14"/>
      <c r="D5" s="14"/>
      <c r="E5" s="13"/>
      <c r="F5" s="17"/>
      <c r="G5" s="17"/>
      <c r="H5" s="18"/>
    </row>
    <row r="6" spans="1:8" customFormat="1" ht="9" customHeight="1">
      <c r="A6" s="24"/>
      <c r="B6" s="8"/>
      <c r="C6" s="8"/>
      <c r="D6" s="8"/>
      <c r="E6" s="8"/>
      <c r="F6" s="11"/>
      <c r="G6" s="11"/>
      <c r="H6" s="12"/>
    </row>
    <row r="7" spans="1:8" customFormat="1" ht="17.100000000000001" customHeight="1">
      <c r="A7" s="308" t="s">
        <v>19</v>
      </c>
      <c r="B7" s="309"/>
      <c r="C7" s="309"/>
      <c r="D7" s="309"/>
      <c r="E7" s="309"/>
      <c r="F7" s="309"/>
      <c r="G7" s="309"/>
      <c r="H7" s="23"/>
    </row>
    <row r="8" spans="1:8" customFormat="1" ht="15" customHeight="1">
      <c r="A8" s="13"/>
      <c r="B8" s="14"/>
      <c r="C8" s="14"/>
      <c r="D8" s="14"/>
      <c r="E8" s="14"/>
      <c r="F8" s="17"/>
      <c r="G8" s="17"/>
      <c r="H8" s="18"/>
    </row>
    <row r="9" spans="1:8" customFormat="1" ht="12.9" customHeight="1">
      <c r="A9" s="134"/>
      <c r="B9" s="87"/>
      <c r="C9" s="92"/>
      <c r="D9" s="144" t="s">
        <v>48</v>
      </c>
      <c r="E9" s="144" t="s">
        <v>49</v>
      </c>
      <c r="F9" s="144"/>
      <c r="G9" s="144" t="s">
        <v>66</v>
      </c>
      <c r="H9" s="46"/>
    </row>
    <row r="10" spans="1:8" ht="13.5" customHeight="1">
      <c r="A10" s="259" t="s">
        <v>46</v>
      </c>
      <c r="B10" s="255"/>
      <c r="C10" s="139" t="s">
        <v>67</v>
      </c>
      <c r="D10" s="144" t="s">
        <v>68</v>
      </c>
      <c r="E10" s="144" t="s">
        <v>68</v>
      </c>
      <c r="F10" s="144" t="s">
        <v>69</v>
      </c>
      <c r="G10" s="144" t="s">
        <v>70</v>
      </c>
      <c r="H10" s="71"/>
    </row>
    <row r="11" spans="1:8" ht="12.75" customHeight="1">
      <c r="A11" s="259" t="s">
        <v>47</v>
      </c>
      <c r="B11" s="95"/>
      <c r="C11" s="4"/>
      <c r="D11" s="150">
        <f>D4-2</f>
        <v>2022</v>
      </c>
      <c r="E11" s="150">
        <f>D4-1</f>
        <v>2023</v>
      </c>
      <c r="F11" s="150">
        <f>D4</f>
        <v>2024</v>
      </c>
      <c r="G11" s="144">
        <f>D4</f>
        <v>2024</v>
      </c>
      <c r="H11" s="71"/>
    </row>
    <row r="12" spans="1:8" ht="8.25" customHeight="1">
      <c r="A12" s="135"/>
      <c r="B12" s="133"/>
      <c r="C12" s="260"/>
      <c r="D12" s="149"/>
      <c r="E12" s="149"/>
      <c r="F12" s="149"/>
      <c r="G12" s="120"/>
      <c r="H12" s="70"/>
    </row>
    <row r="13" spans="1:8" ht="20.100000000000001" customHeight="1">
      <c r="A13" s="130">
        <v>4100</v>
      </c>
      <c r="B13" s="257"/>
      <c r="C13" s="148" t="s">
        <v>115</v>
      </c>
      <c r="D13" s="76"/>
      <c r="E13" s="129"/>
      <c r="F13" s="165"/>
      <c r="G13" s="77"/>
      <c r="H13" s="70"/>
    </row>
    <row r="14" spans="1:8" ht="21.9" customHeight="1">
      <c r="A14" s="243" t="s">
        <v>71</v>
      </c>
      <c r="B14" s="244"/>
      <c r="C14" s="249" t="s">
        <v>72</v>
      </c>
      <c r="D14" s="237">
        <v>3600</v>
      </c>
      <c r="E14" s="237">
        <v>3600</v>
      </c>
      <c r="F14" s="237">
        <v>4000</v>
      </c>
      <c r="G14" s="237">
        <v>4000</v>
      </c>
      <c r="H14" s="82">
        <v>1</v>
      </c>
    </row>
    <row r="15" spans="1:8" ht="21.9" customHeight="1">
      <c r="A15" s="247">
        <v>4120</v>
      </c>
      <c r="B15" s="248"/>
      <c r="C15" s="249" t="s">
        <v>75</v>
      </c>
      <c r="D15" s="237"/>
      <c r="E15" s="237"/>
      <c r="F15" s="237"/>
      <c r="G15" s="237"/>
      <c r="H15" s="80">
        <v>2</v>
      </c>
    </row>
    <row r="16" spans="1:8" ht="21.9" customHeight="1">
      <c r="A16" s="247">
        <v>4131</v>
      </c>
      <c r="B16" s="246"/>
      <c r="C16" s="249" t="s">
        <v>74</v>
      </c>
      <c r="D16" s="237">
        <v>1200</v>
      </c>
      <c r="E16" s="237">
        <v>1200</v>
      </c>
      <c r="F16" s="237">
        <v>1800</v>
      </c>
      <c r="G16" s="237">
        <v>1800</v>
      </c>
      <c r="H16" s="80">
        <v>3</v>
      </c>
    </row>
    <row r="17" spans="1:8" ht="21.9" customHeight="1">
      <c r="A17" s="238"/>
      <c r="B17" s="250"/>
      <c r="C17" s="249"/>
      <c r="D17" s="237"/>
      <c r="E17" s="237"/>
      <c r="F17" s="237"/>
      <c r="G17" s="237"/>
      <c r="H17" s="80">
        <v>4</v>
      </c>
    </row>
    <row r="18" spans="1:8" ht="21.9" customHeight="1">
      <c r="A18" s="249"/>
      <c r="B18" s="246"/>
      <c r="C18" s="249"/>
      <c r="D18" s="237"/>
      <c r="E18" s="237"/>
      <c r="F18" s="237"/>
      <c r="G18" s="237"/>
      <c r="H18" s="80">
        <v>5</v>
      </c>
    </row>
    <row r="19" spans="1:8" ht="21.9" customHeight="1">
      <c r="A19" s="247">
        <v>4141</v>
      </c>
      <c r="B19" s="246"/>
      <c r="C19" s="249" t="s">
        <v>76</v>
      </c>
      <c r="D19" s="237">
        <v>10500</v>
      </c>
      <c r="E19" s="237">
        <v>10500</v>
      </c>
      <c r="F19" s="237">
        <v>11100</v>
      </c>
      <c r="G19" s="237">
        <v>11100</v>
      </c>
      <c r="H19" s="80">
        <v>6</v>
      </c>
    </row>
    <row r="20" spans="1:8" ht="21.9" customHeight="1">
      <c r="A20" s="247">
        <v>4143</v>
      </c>
      <c r="B20" s="246"/>
      <c r="C20" s="249" t="s">
        <v>77</v>
      </c>
      <c r="D20" s="237">
        <v>1472</v>
      </c>
      <c r="E20" s="237">
        <v>1500</v>
      </c>
      <c r="F20" s="237">
        <v>2000</v>
      </c>
      <c r="G20" s="237">
        <v>2000</v>
      </c>
      <c r="H20" s="80">
        <v>7</v>
      </c>
    </row>
    <row r="21" spans="1:8" ht="21.9" customHeight="1">
      <c r="A21" s="247">
        <v>4144</v>
      </c>
      <c r="B21" s="246"/>
      <c r="C21" s="249" t="s">
        <v>78</v>
      </c>
      <c r="D21" s="237">
        <v>500</v>
      </c>
      <c r="E21" s="237">
        <v>500</v>
      </c>
      <c r="F21" s="237">
        <v>500</v>
      </c>
      <c r="G21" s="237">
        <v>500</v>
      </c>
      <c r="H21" s="80">
        <v>8</v>
      </c>
    </row>
    <row r="22" spans="1:8" ht="21.9" customHeight="1">
      <c r="A22" s="252"/>
      <c r="B22" s="246"/>
      <c r="C22" s="253" t="s">
        <v>175</v>
      </c>
      <c r="D22" s="237">
        <v>17735</v>
      </c>
      <c r="E22" s="237">
        <v>20000</v>
      </c>
      <c r="F22" s="237">
        <v>21000</v>
      </c>
      <c r="G22" s="237">
        <v>21000</v>
      </c>
      <c r="H22" s="80">
        <v>9</v>
      </c>
    </row>
    <row r="23" spans="1:8" ht="21.9" customHeight="1">
      <c r="A23" s="247">
        <v>4160</v>
      </c>
      <c r="B23" s="246"/>
      <c r="C23" s="249" t="s">
        <v>79</v>
      </c>
      <c r="D23" s="237">
        <v>20175</v>
      </c>
      <c r="E23" s="237">
        <v>22000</v>
      </c>
      <c r="F23" s="237">
        <v>23000</v>
      </c>
      <c r="G23" s="237">
        <v>23000</v>
      </c>
      <c r="H23" s="80">
        <v>10</v>
      </c>
    </row>
    <row r="24" spans="1:8" ht="21.9" customHeight="1">
      <c r="A24" s="261">
        <v>4170</v>
      </c>
      <c r="B24" s="250"/>
      <c r="C24" s="238" t="s">
        <v>80</v>
      </c>
      <c r="D24" s="237">
        <v>100</v>
      </c>
      <c r="E24" s="237">
        <v>100</v>
      </c>
      <c r="F24" s="237">
        <v>100</v>
      </c>
      <c r="G24" s="237">
        <v>100</v>
      </c>
      <c r="H24" s="80">
        <v>11</v>
      </c>
    </row>
    <row r="25" spans="1:8" ht="21.9" customHeight="1">
      <c r="A25" s="252"/>
      <c r="B25" s="246"/>
      <c r="C25" s="253" t="s">
        <v>176</v>
      </c>
      <c r="D25" s="237">
        <v>24.35</v>
      </c>
      <c r="E25" s="237">
        <v>300</v>
      </c>
      <c r="F25" s="237">
        <v>400</v>
      </c>
      <c r="G25" s="237">
        <v>400</v>
      </c>
      <c r="H25" s="80">
        <v>12</v>
      </c>
    </row>
    <row r="26" spans="1:8" ht="21.9" customHeight="1">
      <c r="A26" s="249"/>
      <c r="B26" s="246"/>
      <c r="C26" s="249" t="s">
        <v>177</v>
      </c>
      <c r="D26" s="237">
        <v>2786</v>
      </c>
      <c r="E26" s="237">
        <v>3000</v>
      </c>
      <c r="F26" s="237">
        <v>3500</v>
      </c>
      <c r="G26" s="237">
        <v>3500</v>
      </c>
      <c r="H26" s="80">
        <v>13</v>
      </c>
    </row>
    <row r="27" spans="1:8" ht="21.9" customHeight="1">
      <c r="A27" s="238"/>
      <c r="B27" s="250"/>
      <c r="C27" s="238" t="s">
        <v>178</v>
      </c>
      <c r="D27" s="237">
        <v>400</v>
      </c>
      <c r="E27" s="237">
        <v>500</v>
      </c>
      <c r="F27" s="237">
        <v>1000</v>
      </c>
      <c r="G27" s="237">
        <v>1000</v>
      </c>
      <c r="H27" s="80">
        <v>14</v>
      </c>
    </row>
    <row r="28" spans="1:8" ht="20.100000000000001" customHeight="1">
      <c r="A28" s="249"/>
      <c r="B28" s="246"/>
      <c r="C28" s="249" t="s">
        <v>179</v>
      </c>
      <c r="D28" s="237">
        <v>1083</v>
      </c>
      <c r="E28" s="237">
        <v>1200</v>
      </c>
      <c r="F28" s="237">
        <v>1500</v>
      </c>
      <c r="G28" s="237">
        <v>1500</v>
      </c>
      <c r="H28" s="80">
        <v>15</v>
      </c>
    </row>
    <row r="29" spans="1:8" ht="20.100000000000001" customHeight="1">
      <c r="A29" s="249"/>
      <c r="B29" s="246"/>
      <c r="C29" s="249" t="s">
        <v>180</v>
      </c>
      <c r="D29" s="237">
        <v>2227</v>
      </c>
      <c r="E29" s="237">
        <v>2250</v>
      </c>
      <c r="F29" s="237">
        <v>2300</v>
      </c>
      <c r="G29" s="237">
        <v>2300</v>
      </c>
      <c r="H29" s="80">
        <v>16</v>
      </c>
    </row>
    <row r="30" spans="1:8" ht="20.100000000000001" customHeight="1">
      <c r="A30" s="249"/>
      <c r="B30" s="246"/>
      <c r="C30" s="249" t="s">
        <v>181</v>
      </c>
      <c r="D30" s="237">
        <v>2823</v>
      </c>
      <c r="E30" s="237">
        <v>3000</v>
      </c>
      <c r="F30" s="237">
        <v>3500</v>
      </c>
      <c r="G30" s="237">
        <v>3500</v>
      </c>
      <c r="H30" s="80">
        <v>17</v>
      </c>
    </row>
    <row r="31" spans="1:8" ht="20.100000000000001" customHeight="1">
      <c r="A31" s="249"/>
      <c r="B31" s="246"/>
      <c r="C31" s="249" t="s">
        <v>182</v>
      </c>
      <c r="D31" s="237">
        <v>441</v>
      </c>
      <c r="E31" s="237">
        <v>450</v>
      </c>
      <c r="F31" s="237">
        <v>450</v>
      </c>
      <c r="G31" s="237">
        <v>450</v>
      </c>
      <c r="H31" s="80">
        <v>18</v>
      </c>
    </row>
    <row r="32" spans="1:8" ht="20.100000000000001" customHeight="1">
      <c r="A32" s="247"/>
      <c r="B32" s="246"/>
      <c r="C32" s="249" t="s">
        <v>183</v>
      </c>
      <c r="D32" s="237">
        <v>22977</v>
      </c>
      <c r="E32" s="237">
        <v>23000</v>
      </c>
      <c r="F32" s="237">
        <v>23500</v>
      </c>
      <c r="G32" s="237">
        <v>23500</v>
      </c>
      <c r="H32" s="80">
        <v>19</v>
      </c>
    </row>
    <row r="33" spans="1:8" ht="20.100000000000001" customHeight="1">
      <c r="A33" s="247"/>
      <c r="B33" s="246"/>
      <c r="C33" s="249" t="s">
        <v>184</v>
      </c>
      <c r="D33" s="237">
        <v>1433</v>
      </c>
      <c r="E33" s="237">
        <v>1800</v>
      </c>
      <c r="F33" s="237">
        <v>2000</v>
      </c>
      <c r="G33" s="237">
        <v>2000</v>
      </c>
      <c r="H33" s="80">
        <v>20</v>
      </c>
    </row>
    <row r="34" spans="1:8" ht="21.9" customHeight="1">
      <c r="A34" s="238"/>
      <c r="B34" s="250"/>
      <c r="C34" s="262" t="s">
        <v>185</v>
      </c>
      <c r="D34" s="237">
        <v>1200</v>
      </c>
      <c r="E34" s="237">
        <v>1200</v>
      </c>
      <c r="F34" s="237">
        <v>1200</v>
      </c>
      <c r="G34" s="237">
        <v>1200</v>
      </c>
      <c r="H34" s="80">
        <v>21</v>
      </c>
    </row>
    <row r="35" spans="1:8" ht="20.100000000000001" customHeight="1">
      <c r="A35" s="249"/>
      <c r="B35" s="246"/>
      <c r="C35" s="263" t="s">
        <v>186</v>
      </c>
      <c r="D35" s="237">
        <v>0</v>
      </c>
      <c r="E35" s="237">
        <v>1200</v>
      </c>
      <c r="F35" s="237">
        <v>1500</v>
      </c>
      <c r="G35" s="237">
        <v>1500</v>
      </c>
      <c r="H35" s="80">
        <v>22</v>
      </c>
    </row>
    <row r="36" spans="1:8" ht="20.100000000000001" customHeight="1">
      <c r="A36" s="249"/>
      <c r="B36" s="246"/>
      <c r="C36" s="263" t="s">
        <v>193</v>
      </c>
      <c r="D36" s="237">
        <v>3275</v>
      </c>
      <c r="E36" s="237">
        <v>3500</v>
      </c>
      <c r="F36" s="237">
        <v>3750</v>
      </c>
      <c r="G36" s="237">
        <v>3750</v>
      </c>
      <c r="H36" s="80">
        <v>23</v>
      </c>
    </row>
    <row r="37" spans="1:8" ht="20.100000000000001" customHeight="1">
      <c r="A37" s="249"/>
      <c r="B37" s="246"/>
      <c r="C37" s="263"/>
      <c r="D37" s="237"/>
      <c r="E37" s="237"/>
      <c r="F37" s="237"/>
      <c r="G37" s="237"/>
      <c r="H37" s="80">
        <v>24</v>
      </c>
    </row>
    <row r="38" spans="1:8" ht="20.100000000000001" customHeight="1">
      <c r="A38" s="249"/>
      <c r="B38" s="246"/>
      <c r="C38" s="263"/>
      <c r="D38" s="237"/>
      <c r="E38" s="237"/>
      <c r="F38" s="237"/>
      <c r="G38" s="237"/>
      <c r="H38" s="80">
        <v>25</v>
      </c>
    </row>
    <row r="39" spans="1:8" ht="20.100000000000001" customHeight="1">
      <c r="A39" s="249"/>
      <c r="B39" s="242"/>
      <c r="C39" s="264"/>
      <c r="D39" s="237"/>
      <c r="E39" s="237"/>
      <c r="F39" s="237"/>
      <c r="G39" s="237"/>
      <c r="H39" s="80">
        <v>26</v>
      </c>
    </row>
    <row r="40" spans="1:8" ht="21.9" customHeight="1">
      <c r="A40" s="97"/>
      <c r="B40" s="98"/>
      <c r="C40" s="6" t="s">
        <v>132</v>
      </c>
      <c r="D40" s="44">
        <f>SUM(D14:D39)</f>
        <v>93951.35</v>
      </c>
      <c r="E40" s="44">
        <f>SUM(E14:E39)</f>
        <v>100800</v>
      </c>
      <c r="F40" s="44">
        <f>SUM(F14:F39)</f>
        <v>108100</v>
      </c>
      <c r="G40" s="44">
        <f>SUM(G14:G39)</f>
        <v>108100</v>
      </c>
      <c r="H40" s="80">
        <v>27</v>
      </c>
    </row>
  </sheetData>
  <sheetProtection algorithmName="SHA-512" hashValue="qM2QDAH0qxlpsPxY3EOZVILUR/+LlnWPWMHTRgRY2D5W8Kwz/qk85voEG/O/tQX9pXCnr0+agoW/xryEQzPr4Q==" saltValue="n6wpNhLI3bVwKA1gc1sclA==" spinCount="100000" sheet="1" objects="1" scenarios="1" selectLockedCells="1"/>
  <protectedRanges>
    <protectedRange sqref="A13:G39" name="Range1"/>
  </protectedRanges>
  <mergeCells count="1">
    <mergeCell ref="A7:G7"/>
  </mergeCells>
  <phoneticPr fontId="0" type="noConversion"/>
  <printOptions horizontalCentered="1"/>
  <pageMargins left="0.5" right="0.25" top="0.5" bottom="0.3" header="0.5" footer="0.3"/>
  <pageSetup orientation="portrait" r:id="rId1"/>
  <headerFooter alignWithMargins="0">
    <oddHeader>&amp;RSchedule B
Page 3</oddHead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4"/>
  <sheetViews>
    <sheetView topLeftCell="A24" zoomScaleNormal="100" workbookViewId="0">
      <selection activeCell="D41" sqref="D41"/>
    </sheetView>
  </sheetViews>
  <sheetFormatPr defaultColWidth="9.109375" defaultRowHeight="11.1" customHeight="1"/>
  <cols>
    <col min="1" max="1" width="9.6640625" style="52" customWidth="1"/>
    <col min="2" max="2" width="2.6640625" style="52" customWidth="1"/>
    <col min="3" max="3" width="29.5546875" style="52" customWidth="1"/>
    <col min="4" max="4" width="12.88671875" style="52" bestFit="1" customWidth="1"/>
    <col min="5" max="7" width="13.6640625" style="52" customWidth="1"/>
    <col min="8" max="8" width="5.6640625" style="52" customWidth="1"/>
    <col min="9" max="16384" width="9.109375" style="52"/>
  </cols>
  <sheetData>
    <row r="1" spans="1:8" customFormat="1" ht="13.2">
      <c r="A1" s="66" t="s">
        <v>125</v>
      </c>
      <c r="B1" s="8" t="str">
        <f>Cover!D10</f>
        <v>Grandin</v>
      </c>
      <c r="C1" s="8"/>
      <c r="D1" s="8"/>
      <c r="E1" s="24"/>
      <c r="F1" s="11"/>
      <c r="G1" s="11"/>
      <c r="H1" s="12"/>
    </row>
    <row r="2" spans="1:8" customFormat="1" ht="11.1" customHeight="1">
      <c r="A2" s="13"/>
      <c r="B2" s="14"/>
      <c r="C2" s="14"/>
      <c r="D2" s="14"/>
      <c r="E2" s="13"/>
      <c r="F2" s="17"/>
      <c r="G2" s="17"/>
      <c r="H2" s="18"/>
    </row>
    <row r="3" spans="1:8" customFormat="1" ht="6.75" customHeight="1">
      <c r="A3" s="19"/>
      <c r="B3" s="20"/>
      <c r="C3" s="20"/>
      <c r="D3" s="20"/>
      <c r="E3" s="19"/>
      <c r="H3" s="23"/>
    </row>
    <row r="4" spans="1:8" customFormat="1" ht="12" customHeight="1">
      <c r="A4" s="154" t="s">
        <v>151</v>
      </c>
      <c r="B4" s="155"/>
      <c r="C4" s="155"/>
      <c r="D4" s="156">
        <f>Cover!I15</f>
        <v>2024</v>
      </c>
      <c r="E4" s="19"/>
      <c r="H4" s="23"/>
    </row>
    <row r="5" spans="1:8" customFormat="1" ht="4.5" customHeight="1">
      <c r="A5" s="13"/>
      <c r="B5" s="14"/>
      <c r="C5" s="14"/>
      <c r="D5" s="14"/>
      <c r="E5" s="13"/>
      <c r="F5" s="17"/>
      <c r="G5" s="17"/>
      <c r="H5" s="18"/>
    </row>
    <row r="6" spans="1:8" customFormat="1" ht="9" customHeight="1">
      <c r="A6" s="24"/>
      <c r="B6" s="8"/>
      <c r="C6" s="8"/>
      <c r="D6" s="8"/>
      <c r="E6" s="8"/>
      <c r="F6" s="11"/>
      <c r="G6" s="11"/>
      <c r="H6" s="12"/>
    </row>
    <row r="7" spans="1:8" customFormat="1" ht="17.100000000000001" customHeight="1">
      <c r="A7" s="308" t="s">
        <v>19</v>
      </c>
      <c r="B7" s="309"/>
      <c r="C7" s="309"/>
      <c r="D7" s="309"/>
      <c r="E7" s="309"/>
      <c r="F7" s="309"/>
      <c r="G7" s="309"/>
      <c r="H7" s="23"/>
    </row>
    <row r="8" spans="1:8" customFormat="1" ht="15" customHeight="1">
      <c r="A8" s="13"/>
      <c r="B8" s="14"/>
      <c r="C8" s="14"/>
      <c r="D8" s="14"/>
      <c r="E8" s="14"/>
      <c r="F8" s="17"/>
      <c r="G8" s="17"/>
      <c r="H8" s="18"/>
    </row>
    <row r="9" spans="1:8" customFormat="1" ht="12" customHeight="1">
      <c r="A9" s="140" t="s">
        <v>46</v>
      </c>
      <c r="B9" s="68"/>
      <c r="C9" s="92"/>
      <c r="D9" s="144" t="s">
        <v>48</v>
      </c>
      <c r="E9" s="144" t="s">
        <v>49</v>
      </c>
      <c r="F9" s="151"/>
      <c r="G9" s="144" t="s">
        <v>66</v>
      </c>
      <c r="H9" s="46"/>
    </row>
    <row r="10" spans="1:8" ht="11.25" customHeight="1">
      <c r="A10" s="123" t="s">
        <v>47</v>
      </c>
      <c r="B10" s="109"/>
      <c r="C10" s="139" t="s">
        <v>67</v>
      </c>
      <c r="D10" s="144" t="s">
        <v>68</v>
      </c>
      <c r="E10" s="144" t="s">
        <v>68</v>
      </c>
      <c r="F10" s="144" t="s">
        <v>69</v>
      </c>
      <c r="G10" s="144" t="s">
        <v>70</v>
      </c>
      <c r="H10" s="71"/>
    </row>
    <row r="11" spans="1:8" ht="12.75" customHeight="1">
      <c r="A11" s="141"/>
      <c r="B11" s="142"/>
      <c r="C11" s="71"/>
      <c r="D11" s="144">
        <f>D4-2</f>
        <v>2022</v>
      </c>
      <c r="E11" s="144">
        <f>D4-1</f>
        <v>2023</v>
      </c>
      <c r="F11" s="144">
        <f>D4</f>
        <v>2024</v>
      </c>
      <c r="G11" s="144">
        <f>D4</f>
        <v>2024</v>
      </c>
      <c r="H11" s="71"/>
    </row>
    <row r="12" spans="1:8" ht="5.0999999999999996" customHeight="1">
      <c r="A12" s="135"/>
      <c r="B12" s="133"/>
      <c r="C12" s="78"/>
      <c r="D12" s="149"/>
      <c r="E12" s="149"/>
      <c r="F12" s="149"/>
      <c r="G12" s="120"/>
      <c r="H12" s="71"/>
    </row>
    <row r="13" spans="1:8" ht="15.75" customHeight="1">
      <c r="A13" s="72">
        <v>4200</v>
      </c>
      <c r="B13" s="93"/>
      <c r="C13" s="99" t="s">
        <v>81</v>
      </c>
      <c r="D13" s="95"/>
      <c r="E13" s="95"/>
      <c r="F13" s="95"/>
      <c r="G13" s="95"/>
      <c r="H13" s="71"/>
    </row>
    <row r="14" spans="1:8" ht="8.25" customHeight="1">
      <c r="A14" s="74"/>
      <c r="B14" s="94"/>
      <c r="C14" s="75"/>
      <c r="D14" s="129"/>
      <c r="E14" s="136"/>
      <c r="F14" s="136"/>
      <c r="G14" s="77"/>
      <c r="H14" s="70"/>
    </row>
    <row r="15" spans="1:8" ht="21.9" customHeight="1">
      <c r="A15" s="243">
        <v>4210</v>
      </c>
      <c r="B15" s="244"/>
      <c r="C15" s="249" t="s">
        <v>82</v>
      </c>
      <c r="D15" s="265"/>
      <c r="E15" s="265"/>
      <c r="F15" s="265"/>
      <c r="G15" s="265"/>
      <c r="H15" s="82">
        <v>28</v>
      </c>
    </row>
    <row r="16" spans="1:8" ht="21.9" customHeight="1">
      <c r="A16" s="247">
        <v>4220</v>
      </c>
      <c r="B16" s="248"/>
      <c r="C16" s="249" t="s">
        <v>83</v>
      </c>
      <c r="D16" s="265"/>
      <c r="E16" s="265"/>
      <c r="F16" s="265"/>
      <c r="G16" s="265"/>
      <c r="H16" s="80">
        <v>29</v>
      </c>
    </row>
    <row r="17" spans="1:8" ht="21.9" customHeight="1">
      <c r="A17" s="249"/>
      <c r="B17" s="246"/>
      <c r="C17" s="249"/>
      <c r="D17" s="265"/>
      <c r="E17" s="265"/>
      <c r="F17" s="265"/>
      <c r="G17" s="265"/>
      <c r="H17" s="80">
        <v>30</v>
      </c>
    </row>
    <row r="18" spans="1:8" ht="21.9" customHeight="1">
      <c r="A18" s="238"/>
      <c r="B18" s="250"/>
      <c r="C18" s="249"/>
      <c r="D18" s="265"/>
      <c r="E18" s="265"/>
      <c r="F18" s="265"/>
      <c r="G18" s="265"/>
      <c r="H18" s="80">
        <v>31</v>
      </c>
    </row>
    <row r="19" spans="1:8" ht="21.9" customHeight="1">
      <c r="A19" s="249"/>
      <c r="B19" s="246"/>
      <c r="C19" s="249"/>
      <c r="D19" s="265"/>
      <c r="E19" s="265"/>
      <c r="F19" s="265"/>
      <c r="G19" s="265"/>
      <c r="H19" s="80">
        <v>32</v>
      </c>
    </row>
    <row r="20" spans="1:8" ht="21.9" customHeight="1">
      <c r="A20" s="5"/>
      <c r="B20" s="73"/>
      <c r="C20" s="5" t="s">
        <v>84</v>
      </c>
      <c r="D20" s="6">
        <f>SUM(D15:D19)</f>
        <v>0</v>
      </c>
      <c r="E20" s="6">
        <f>SUM(E15:E19)</f>
        <v>0</v>
      </c>
      <c r="F20" s="6">
        <f>SUM(F15:F19)</f>
        <v>0</v>
      </c>
      <c r="G20" s="6">
        <f>SUM(G15:G19)</f>
        <v>0</v>
      </c>
      <c r="H20" s="80">
        <v>33</v>
      </c>
    </row>
    <row r="21" spans="1:8" ht="15" customHeight="1">
      <c r="A21" s="85">
        <v>4300</v>
      </c>
      <c r="B21" s="83"/>
      <c r="C21" s="167" t="s">
        <v>85</v>
      </c>
      <c r="D21" s="90"/>
      <c r="E21" s="86"/>
      <c r="F21" s="86"/>
      <c r="G21" s="95"/>
      <c r="H21" s="88"/>
    </row>
    <row r="22" spans="1:8" ht="8.25" customHeight="1">
      <c r="A22" s="44"/>
      <c r="B22" s="70"/>
      <c r="C22" s="89"/>
      <c r="D22" s="89"/>
      <c r="E22" s="76"/>
      <c r="F22" s="76"/>
      <c r="G22" s="76"/>
      <c r="H22" s="78"/>
    </row>
    <row r="23" spans="1:8" ht="21.9" customHeight="1">
      <c r="A23" s="252"/>
      <c r="B23" s="246"/>
      <c r="C23" s="253"/>
      <c r="D23" s="237"/>
      <c r="E23" s="237"/>
      <c r="F23" s="237"/>
      <c r="G23" s="237"/>
      <c r="H23" s="80">
        <v>34</v>
      </c>
    </row>
    <row r="24" spans="1:8" ht="21.9" customHeight="1">
      <c r="A24" s="249"/>
      <c r="B24" s="246"/>
      <c r="C24" s="249"/>
      <c r="D24" s="237"/>
      <c r="E24" s="237"/>
      <c r="F24" s="237"/>
      <c r="G24" s="237"/>
      <c r="H24" s="80">
        <v>35</v>
      </c>
    </row>
    <row r="25" spans="1:8" ht="21.9" customHeight="1">
      <c r="A25" s="238"/>
      <c r="B25" s="250"/>
      <c r="C25" s="238"/>
      <c r="D25" s="237"/>
      <c r="E25" s="237"/>
      <c r="F25" s="237"/>
      <c r="G25" s="237"/>
      <c r="H25" s="80">
        <v>36</v>
      </c>
    </row>
    <row r="26" spans="1:8" ht="21.9" customHeight="1">
      <c r="A26" s="91"/>
      <c r="B26" s="73"/>
      <c r="C26" s="5" t="s">
        <v>88</v>
      </c>
      <c r="D26" s="6">
        <f>SUM(D23:D25)</f>
        <v>0</v>
      </c>
      <c r="E26" s="6">
        <f>SUM(E23:E25)</f>
        <v>0</v>
      </c>
      <c r="F26" s="6">
        <f>SUM(F23:F25)</f>
        <v>0</v>
      </c>
      <c r="G26" s="6">
        <f>SUM(G23:G25)</f>
        <v>0</v>
      </c>
      <c r="H26" s="80">
        <v>37</v>
      </c>
    </row>
    <row r="27" spans="1:8" ht="15" customHeight="1">
      <c r="A27" s="85">
        <v>4400</v>
      </c>
      <c r="B27" s="83"/>
      <c r="C27" s="167" t="s">
        <v>86</v>
      </c>
      <c r="D27" s="90"/>
      <c r="E27" s="86"/>
      <c r="F27" s="86"/>
      <c r="G27" s="95"/>
      <c r="H27" s="88"/>
    </row>
    <row r="28" spans="1:8" ht="8.25" customHeight="1">
      <c r="A28" s="44"/>
      <c r="B28" s="70"/>
      <c r="C28" s="89"/>
      <c r="D28" s="89"/>
      <c r="E28" s="76"/>
      <c r="F28" s="76"/>
      <c r="G28" s="76"/>
      <c r="H28" s="78"/>
    </row>
    <row r="29" spans="1:8" ht="21.9" customHeight="1">
      <c r="A29" s="238"/>
      <c r="B29" s="250"/>
      <c r="C29" s="238"/>
      <c r="D29" s="237"/>
      <c r="E29" s="237"/>
      <c r="F29" s="237"/>
      <c r="G29" s="237"/>
      <c r="H29" s="80">
        <v>38</v>
      </c>
    </row>
    <row r="30" spans="1:8" ht="15" customHeight="1">
      <c r="A30" s="85">
        <v>4500</v>
      </c>
      <c r="B30" s="83"/>
      <c r="C30" s="167" t="s">
        <v>116</v>
      </c>
      <c r="D30" s="90"/>
      <c r="E30" s="86"/>
      <c r="F30" s="86"/>
      <c r="G30" s="95"/>
      <c r="H30" s="88"/>
    </row>
    <row r="31" spans="1:8" ht="8.25" customHeight="1">
      <c r="A31" s="44"/>
      <c r="B31" s="70"/>
      <c r="C31" s="89"/>
      <c r="D31" s="89"/>
      <c r="E31" s="76"/>
      <c r="F31" s="76"/>
      <c r="G31" s="76"/>
      <c r="H31" s="78"/>
    </row>
    <row r="32" spans="1:8" ht="20.100000000000001" customHeight="1">
      <c r="A32" s="249"/>
      <c r="B32" s="246"/>
      <c r="C32" s="249"/>
      <c r="D32" s="265"/>
      <c r="E32" s="265"/>
      <c r="F32" s="265"/>
      <c r="G32" s="265"/>
      <c r="H32" s="80">
        <v>39</v>
      </c>
    </row>
    <row r="33" spans="1:8" ht="15" customHeight="1">
      <c r="A33" s="85"/>
      <c r="B33" s="83"/>
      <c r="C33" s="167" t="s">
        <v>87</v>
      </c>
      <c r="D33" s="90"/>
      <c r="E33" s="86"/>
      <c r="F33" s="86"/>
      <c r="G33" s="95"/>
      <c r="H33" s="88"/>
    </row>
    <row r="34" spans="1:8" ht="8.25" customHeight="1">
      <c r="A34" s="44"/>
      <c r="B34" s="70"/>
      <c r="C34" s="89"/>
      <c r="D34" s="89"/>
      <c r="E34" s="76"/>
      <c r="F34" s="76"/>
      <c r="G34" s="76"/>
      <c r="H34" s="78"/>
    </row>
    <row r="35" spans="1:8" ht="21.9" customHeight="1">
      <c r="A35" s="238"/>
      <c r="B35" s="250"/>
      <c r="C35" s="262"/>
      <c r="D35" s="266"/>
      <c r="E35" s="266"/>
      <c r="F35" s="266"/>
      <c r="G35" s="266"/>
      <c r="H35" s="80">
        <v>40</v>
      </c>
    </row>
    <row r="36" spans="1:8" ht="21.9" customHeight="1">
      <c r="A36" s="238"/>
      <c r="B36" s="267"/>
      <c r="C36" s="262"/>
      <c r="D36" s="266"/>
      <c r="E36" s="266"/>
      <c r="F36" s="266"/>
      <c r="G36" s="266"/>
      <c r="H36" s="80">
        <v>41</v>
      </c>
    </row>
    <row r="37" spans="1:8" ht="21.9" customHeight="1">
      <c r="A37" s="238"/>
      <c r="B37" s="267"/>
      <c r="C37" s="262"/>
      <c r="D37" s="266"/>
      <c r="E37" s="266"/>
      <c r="F37" s="266"/>
      <c r="G37" s="266"/>
      <c r="H37" s="80">
        <v>42</v>
      </c>
    </row>
    <row r="38" spans="1:8" ht="20.100000000000001" customHeight="1">
      <c r="A38" s="97"/>
      <c r="B38" s="98"/>
      <c r="C38" s="96" t="s">
        <v>108</v>
      </c>
      <c r="D38" s="6">
        <f>'Page 5'!D40+'Page 6'!D20+'Page 6'!D26+'Page 6'!D29+'Page 6'!D32+'Page 6'!D35+'Page 6'!D36+'Page 6'!D37</f>
        <v>93951.35</v>
      </c>
      <c r="E38" s="6">
        <f>'Page 5'!E40+'Page 6'!E20+'Page 6'!E26+'Page 6'!E29+'Page 6'!E32+'Page 6'!E35+'Page 6'!E36+'Page 6'!E37</f>
        <v>100800</v>
      </c>
      <c r="F38" s="6">
        <f>'Page 5'!F40+'Page 6'!F20+'Page 6'!F26+'Page 6'!F29+'Page 6'!F32+'Page 6'!F35+'Page 6'!F36+'Page 6'!F37</f>
        <v>108100</v>
      </c>
      <c r="G38" s="6">
        <f>'Page 5'!G40+'Page 6'!G20+'Page 6'!G26+'Page 6'!G29+'Page 6'!G32+'Page 6'!G35+'Page 6'!G36+'Page 6'!G37</f>
        <v>108100</v>
      </c>
      <c r="H38" s="80">
        <v>43</v>
      </c>
    </row>
    <row r="39" spans="1:8" ht="20.100000000000001" customHeight="1">
      <c r="A39" s="5"/>
      <c r="B39" s="73"/>
      <c r="C39" s="96" t="s">
        <v>90</v>
      </c>
      <c r="D39" s="6">
        <f>'Page 4'!E42-'Page 6'!D38</f>
        <v>-14308.089999999997</v>
      </c>
      <c r="E39" s="6">
        <f>'Page 4'!F42-'Page 6'!E38</f>
        <v>22227.940000000002</v>
      </c>
      <c r="F39" s="6">
        <f>'Page 4'!G42-'Page 6'!F38</f>
        <v>-73200</v>
      </c>
      <c r="G39" s="161" t="s">
        <v>73</v>
      </c>
      <c r="H39" s="80">
        <v>44</v>
      </c>
    </row>
    <row r="40" spans="1:8" ht="20.100000000000001" customHeight="1">
      <c r="A40" s="5"/>
      <c r="B40" s="73"/>
      <c r="C40" s="96" t="s">
        <v>91</v>
      </c>
      <c r="D40" s="237">
        <v>27838</v>
      </c>
      <c r="E40" s="96">
        <f>D43</f>
        <v>13529.910000000003</v>
      </c>
      <c r="F40" s="5">
        <f>E43</f>
        <v>35757.850000000006</v>
      </c>
      <c r="G40" s="6">
        <f>E43</f>
        <v>35757.850000000006</v>
      </c>
      <c r="H40" s="80">
        <v>45</v>
      </c>
    </row>
    <row r="41" spans="1:8" ht="20.100000000000001" customHeight="1">
      <c r="A41" s="100">
        <v>3999</v>
      </c>
      <c r="B41" s="73"/>
      <c r="C41" s="96" t="s">
        <v>92</v>
      </c>
      <c r="D41" s="237"/>
      <c r="E41" s="237"/>
      <c r="F41" s="237"/>
      <c r="G41" s="237"/>
      <c r="H41" s="80">
        <v>46</v>
      </c>
    </row>
    <row r="42" spans="1:8" ht="20.100000000000001" customHeight="1">
      <c r="A42" s="100">
        <v>4999</v>
      </c>
      <c r="B42" s="73"/>
      <c r="C42" s="55" t="s">
        <v>93</v>
      </c>
      <c r="D42" s="237"/>
      <c r="E42" s="237"/>
      <c r="F42" s="237"/>
      <c r="G42" s="237"/>
      <c r="H42" s="80">
        <v>47</v>
      </c>
    </row>
    <row r="43" spans="1:8" ht="21.9" customHeight="1">
      <c r="A43" s="66"/>
      <c r="B43" s="73"/>
      <c r="C43" s="52" t="s">
        <v>94</v>
      </c>
      <c r="D43" s="78">
        <f>D39+D40+D41-D42</f>
        <v>13529.910000000003</v>
      </c>
      <c r="E43" s="78">
        <f>E39+E40+E41-E42</f>
        <v>35757.850000000006</v>
      </c>
      <c r="F43" s="78">
        <f>F39+F40+F41-F42</f>
        <v>-37442.149999999994</v>
      </c>
      <c r="G43" s="162" t="s">
        <v>73</v>
      </c>
      <c r="H43" s="88">
        <v>48</v>
      </c>
    </row>
    <row r="44" spans="1:8" ht="24.9" customHeight="1">
      <c r="A44" s="5" t="s">
        <v>133</v>
      </c>
      <c r="B44" s="96"/>
      <c r="C44" s="96"/>
      <c r="D44" s="96"/>
      <c r="E44" s="96"/>
      <c r="F44" s="96"/>
      <c r="G44" s="96"/>
      <c r="H44" s="82"/>
    </row>
  </sheetData>
  <sheetProtection algorithmName="SHA-512" hashValue="xiIugTTx4gonmxY/+Nkugunopcf6Z9zumuWHewMk7mauwoZfklEL5r/DuABGWA0ql72Cxac0fwpsBQxmgjGuLQ==" saltValue="IdDC6iRHaSqt/MqaY1gl0Q==" spinCount="100000" sheet="1" objects="1" scenarios="1" selectLockedCells="1"/>
  <protectedRanges>
    <protectedRange sqref="D41:G42" name="Range7"/>
    <protectedRange sqref="A15:G19" name="Range1"/>
    <protectedRange sqref="A23:G25" name="Range2"/>
    <protectedRange sqref="A29:G29" name="Range3"/>
    <protectedRange sqref="A32:G32" name="Range4"/>
    <protectedRange sqref="A35:G37" name="Range5"/>
    <protectedRange sqref="D40" name="Range6"/>
  </protectedRanges>
  <mergeCells count="1">
    <mergeCell ref="A7:G7"/>
  </mergeCells>
  <phoneticPr fontId="0" type="noConversion"/>
  <printOptions horizontalCentered="1"/>
  <pageMargins left="0.5" right="0.25" top="0.5" bottom="0.3" header="0.5" footer="0.3"/>
  <pageSetup scale="99" orientation="portrait" r:id="rId1"/>
  <headerFooter alignWithMargins="0">
    <oddHeader>&amp;RSchedule B
Page 4</oddHead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5"/>
  <sheetViews>
    <sheetView topLeftCell="A16" zoomScaleNormal="100" workbookViewId="0">
      <selection activeCell="D17" sqref="D17"/>
    </sheetView>
  </sheetViews>
  <sheetFormatPr defaultColWidth="9.109375" defaultRowHeight="13.2"/>
  <cols>
    <col min="1" max="1" width="4.6640625" style="52" customWidth="1"/>
    <col min="2" max="2" width="12.109375" style="52" customWidth="1"/>
    <col min="3" max="3" width="27.44140625" style="52" customWidth="1"/>
    <col min="4" max="8" width="16.109375" style="52" customWidth="1"/>
    <col min="9" max="16384" width="9.109375" style="52"/>
  </cols>
  <sheetData>
    <row r="1" spans="1:8">
      <c r="A1" s="66" t="s">
        <v>125</v>
      </c>
      <c r="B1" s="61"/>
      <c r="C1" s="102" t="str">
        <f>Cover!D10</f>
        <v>Grandin</v>
      </c>
      <c r="D1" s="101"/>
      <c r="E1" s="102"/>
      <c r="F1" s="102"/>
      <c r="G1" s="61"/>
      <c r="H1" s="83"/>
    </row>
    <row r="2" spans="1:8" ht="11.1" customHeight="1">
      <c r="A2" s="103"/>
      <c r="B2" s="105"/>
      <c r="C2" s="105"/>
      <c r="D2" s="104"/>
      <c r="E2" s="105"/>
      <c r="F2" s="105"/>
      <c r="G2" s="55"/>
      <c r="H2" s="70"/>
    </row>
    <row r="3" spans="1:8" ht="6.75" customHeight="1">
      <c r="A3" s="108"/>
      <c r="B3" s="106"/>
      <c r="C3" s="106"/>
      <c r="D3" s="107"/>
      <c r="E3" s="106"/>
      <c r="F3" s="106"/>
      <c r="H3" s="83"/>
    </row>
    <row r="4" spans="1:8" ht="12" customHeight="1">
      <c r="A4" s="4" t="s">
        <v>152</v>
      </c>
      <c r="D4" s="157">
        <f>Cover!I15</f>
        <v>2024</v>
      </c>
      <c r="E4" s="117"/>
      <c r="F4" s="106"/>
      <c r="H4" s="65"/>
    </row>
    <row r="5" spans="1:8" ht="4.5" customHeight="1">
      <c r="A5" s="103"/>
      <c r="B5" s="105"/>
      <c r="C5" s="105"/>
      <c r="D5" s="104"/>
      <c r="E5" s="106"/>
      <c r="F5" s="106"/>
      <c r="H5" s="65"/>
    </row>
    <row r="6" spans="1:8" ht="15" customHeight="1">
      <c r="A6" s="66" t="s">
        <v>154</v>
      </c>
      <c r="D6" s="65"/>
      <c r="H6" s="65"/>
    </row>
    <row r="7" spans="1:8" ht="15" customHeight="1">
      <c r="A7" s="4"/>
      <c r="D7" s="65"/>
      <c r="H7" s="65"/>
    </row>
    <row r="8" spans="1:8" ht="6" customHeight="1">
      <c r="A8" s="44"/>
      <c r="B8" s="55"/>
      <c r="C8" s="55"/>
      <c r="D8" s="70"/>
      <c r="H8" s="70"/>
    </row>
    <row r="9" spans="1:8" ht="6.75" customHeight="1">
      <c r="A9" s="90"/>
      <c r="B9" s="86"/>
      <c r="C9" s="86"/>
      <c r="D9" s="95"/>
      <c r="E9" s="86"/>
      <c r="F9" s="86"/>
      <c r="G9" s="86"/>
      <c r="H9" s="87"/>
    </row>
    <row r="10" spans="1:8" ht="12" customHeight="1">
      <c r="A10" s="319" t="s">
        <v>95</v>
      </c>
      <c r="B10" s="320"/>
      <c r="C10" s="320"/>
      <c r="D10" s="320"/>
      <c r="E10" s="320"/>
      <c r="F10" s="320"/>
      <c r="G10" s="320"/>
      <c r="H10" s="109"/>
    </row>
    <row r="11" spans="1:8" ht="6.75" customHeight="1">
      <c r="A11" s="110"/>
      <c r="B11" s="111"/>
      <c r="C11" s="111"/>
      <c r="D11" s="111"/>
      <c r="E11" s="111"/>
      <c r="F11" s="111"/>
      <c r="G11" s="111"/>
      <c r="H11" s="69"/>
    </row>
    <row r="12" spans="1:8" ht="35.1" customHeight="1">
      <c r="A12" s="89"/>
      <c r="B12" s="76"/>
      <c r="C12" s="69"/>
      <c r="D12" s="6" t="str">
        <f>'Page 8'!A7</f>
        <v>Cemetery</v>
      </c>
      <c r="E12" s="6" t="str">
        <f>'Page 8 (2)'!A7</f>
        <v>Emergency</v>
      </c>
      <c r="F12" s="6" t="str">
        <f>'Page 8 (3)'!A7</f>
        <v>Park</v>
      </c>
      <c r="G12" s="6" t="str">
        <f>'Page 8 (4)'!A7</f>
        <v>SR4</v>
      </c>
      <c r="H12" s="6" t="str">
        <f>'Page 8 (5)'!A7</f>
        <v>SR5</v>
      </c>
    </row>
    <row r="13" spans="1:8" ht="15" customHeight="1">
      <c r="A13" s="112" t="s">
        <v>20</v>
      </c>
      <c r="B13" s="159"/>
      <c r="C13" s="98"/>
      <c r="D13" s="95"/>
      <c r="E13" s="95"/>
      <c r="F13" s="95"/>
      <c r="G13" s="95"/>
      <c r="H13" s="109"/>
    </row>
    <row r="14" spans="1:8" ht="21.9" customHeight="1">
      <c r="A14" s="51" t="s">
        <v>21</v>
      </c>
      <c r="B14" s="70" t="s">
        <v>134</v>
      </c>
      <c r="C14" s="70"/>
      <c r="D14" s="6">
        <f>'Page 8'!G31</f>
        <v>1500</v>
      </c>
      <c r="E14" s="6">
        <f>'Page 8 (2)'!G31</f>
        <v>7500</v>
      </c>
      <c r="F14" s="6">
        <f>'Page 8 (3)'!G31</f>
        <v>5000</v>
      </c>
      <c r="G14" s="6">
        <f>'Page 8 (4)'!G31</f>
        <v>0</v>
      </c>
      <c r="H14" s="6">
        <f>'Page 8 (5)'!G31</f>
        <v>0</v>
      </c>
    </row>
    <row r="15" spans="1:8" ht="21.9" customHeight="1">
      <c r="A15" s="71"/>
      <c r="B15" s="73" t="s">
        <v>135</v>
      </c>
      <c r="C15" s="73"/>
      <c r="D15" s="6">
        <f>'Page 8'!G35</f>
        <v>0</v>
      </c>
      <c r="E15" s="6">
        <f>'Page 8 (2)'!G35</f>
        <v>0</v>
      </c>
      <c r="F15" s="6">
        <f>'Page 8 (3)'!G35</f>
        <v>0</v>
      </c>
      <c r="G15" s="6">
        <f>'Page 8 (4)'!G35</f>
        <v>0</v>
      </c>
      <c r="H15" s="6">
        <f>'Page 8 (5)'!G35</f>
        <v>0</v>
      </c>
    </row>
    <row r="16" spans="1:8" ht="21.9" customHeight="1">
      <c r="A16" s="78"/>
      <c r="B16" s="55" t="s">
        <v>96</v>
      </c>
      <c r="C16" s="55"/>
      <c r="D16" s="6">
        <f>D14+D15</f>
        <v>1500</v>
      </c>
      <c r="E16" s="6">
        <f>E14+E15</f>
        <v>7500</v>
      </c>
      <c r="F16" s="6">
        <f>F14+F15</f>
        <v>5000</v>
      </c>
      <c r="G16" s="6">
        <f>G14+G15</f>
        <v>0</v>
      </c>
      <c r="H16" s="6">
        <f>H14+H15</f>
        <v>0</v>
      </c>
    </row>
    <row r="17" spans="1:8" ht="21.9" customHeight="1">
      <c r="A17" s="113" t="s">
        <v>23</v>
      </c>
      <c r="B17" s="96" t="s">
        <v>157</v>
      </c>
      <c r="C17" s="96"/>
      <c r="D17" s="268"/>
      <c r="E17" s="268">
        <v>0</v>
      </c>
      <c r="F17" s="268">
        <v>0</v>
      </c>
      <c r="G17" s="268">
        <f>ROUND(G16*0.75,2)</f>
        <v>0</v>
      </c>
      <c r="H17" s="268">
        <f>ROUND(H16*0.75,2)</f>
        <v>0</v>
      </c>
    </row>
    <row r="18" spans="1:8" ht="20.100000000000001" customHeight="1">
      <c r="A18" s="60" t="s">
        <v>24</v>
      </c>
      <c r="B18" s="52" t="s">
        <v>97</v>
      </c>
      <c r="D18" s="84">
        <f>D16+D17</f>
        <v>1500</v>
      </c>
      <c r="E18" s="84">
        <f>E16+E17</f>
        <v>7500</v>
      </c>
      <c r="F18" s="84">
        <f>F16+F17</f>
        <v>5000</v>
      </c>
      <c r="G18" s="84">
        <f>G16+G17</f>
        <v>0</v>
      </c>
      <c r="H18" s="84">
        <f>H16+H17</f>
        <v>0</v>
      </c>
    </row>
    <row r="19" spans="1:8" ht="12.75" customHeight="1">
      <c r="A19" s="78"/>
      <c r="B19" s="55" t="s">
        <v>26</v>
      </c>
      <c r="C19" s="55"/>
      <c r="D19" s="78"/>
      <c r="E19" s="78"/>
      <c r="F19" s="78"/>
      <c r="G19" s="44"/>
      <c r="H19" s="78"/>
    </row>
    <row r="20" spans="1:8" ht="15" customHeight="1">
      <c r="A20" s="67" t="s">
        <v>27</v>
      </c>
      <c r="B20" s="98"/>
      <c r="C20" s="98"/>
      <c r="D20" s="114"/>
      <c r="E20" s="114"/>
      <c r="F20" s="114"/>
      <c r="G20" s="114"/>
      <c r="H20" s="114"/>
    </row>
    <row r="21" spans="1:8" ht="15" customHeight="1">
      <c r="A21" s="60" t="s">
        <v>28</v>
      </c>
      <c r="B21" s="52" t="s">
        <v>98</v>
      </c>
      <c r="D21" s="71"/>
      <c r="E21" s="71"/>
      <c r="F21" s="71"/>
      <c r="G21" s="71"/>
      <c r="H21" s="71"/>
    </row>
    <row r="22" spans="1:8" ht="13.5" customHeight="1">
      <c r="A22" s="115"/>
      <c r="B22" s="4" t="s">
        <v>153</v>
      </c>
      <c r="C22" s="157">
        <f>D4-1</f>
        <v>2023</v>
      </c>
      <c r="D22" s="65">
        <f>'Page 8'!E36</f>
        <v>0</v>
      </c>
      <c r="E22" s="71">
        <f>'Page 8 (2)'!E36</f>
        <v>0</v>
      </c>
      <c r="F22" s="71">
        <f>'Page 8 (3)'!E36</f>
        <v>0</v>
      </c>
      <c r="G22" s="4">
        <f>'Page 8 (4)'!E36</f>
        <v>0</v>
      </c>
      <c r="H22" s="71">
        <f>'Page 8 (5)'!E36</f>
        <v>0</v>
      </c>
    </row>
    <row r="23" spans="1:8" ht="3.75" customHeight="1">
      <c r="A23" s="78"/>
      <c r="B23" s="44"/>
      <c r="C23" s="70"/>
      <c r="D23" s="70"/>
      <c r="E23" s="78"/>
      <c r="F23" s="78"/>
      <c r="G23" s="44"/>
      <c r="H23" s="78"/>
    </row>
    <row r="24" spans="1:8" ht="21.9" customHeight="1">
      <c r="A24" s="60" t="s">
        <v>29</v>
      </c>
      <c r="B24" s="6" t="s">
        <v>136</v>
      </c>
      <c r="C24" s="78"/>
      <c r="D24" s="6">
        <f>'Page 8'!G20</f>
        <v>0</v>
      </c>
      <c r="E24" s="6">
        <f>'Page 8 (2)'!G20</f>
        <v>0</v>
      </c>
      <c r="F24" s="6"/>
      <c r="G24" s="6">
        <f>'Page 8 (4)'!G20</f>
        <v>0</v>
      </c>
      <c r="H24" s="78">
        <f>'Page 8 (5)'!G20</f>
        <v>0</v>
      </c>
    </row>
    <row r="25" spans="1:8" ht="21.9" customHeight="1">
      <c r="A25" s="71"/>
      <c r="B25" s="73" t="s">
        <v>137</v>
      </c>
      <c r="C25" s="73"/>
      <c r="D25" s="6">
        <f>'Page 8'!G34</f>
        <v>0</v>
      </c>
      <c r="E25" s="6">
        <f>'Page 8 (2)'!G34</f>
        <v>0</v>
      </c>
      <c r="F25" s="6">
        <f>'Page 8 (3)'!G34</f>
        <v>0</v>
      </c>
      <c r="G25" s="6">
        <f>'Page 8 (4)'!G34</f>
        <v>0</v>
      </c>
      <c r="H25" s="6">
        <f>'Page 8 (5)'!G34</f>
        <v>0</v>
      </c>
    </row>
    <row r="26" spans="1:8" ht="20.100000000000001" customHeight="1">
      <c r="A26" s="71"/>
      <c r="B26" s="52" t="s">
        <v>30</v>
      </c>
      <c r="D26" s="84"/>
      <c r="E26" s="84"/>
      <c r="F26" s="84"/>
      <c r="G26" s="84"/>
      <c r="H26" s="84"/>
    </row>
    <row r="27" spans="1:8" ht="14.25" customHeight="1">
      <c r="A27" s="78"/>
      <c r="B27" s="55" t="s">
        <v>99</v>
      </c>
      <c r="C27" s="55"/>
      <c r="D27" s="78">
        <f>D24+D25</f>
        <v>0</v>
      </c>
      <c r="E27" s="78">
        <f>E24+E25</f>
        <v>0</v>
      </c>
      <c r="F27" s="78">
        <f>F24+F25</f>
        <v>0</v>
      </c>
      <c r="G27" s="78">
        <f>G24+G25</f>
        <v>0</v>
      </c>
      <c r="H27" s="78">
        <f>H24+H25</f>
        <v>0</v>
      </c>
    </row>
    <row r="28" spans="1:8" ht="21.9" customHeight="1">
      <c r="A28" s="116" t="s">
        <v>32</v>
      </c>
      <c r="B28" s="96" t="s">
        <v>100</v>
      </c>
      <c r="C28" s="96"/>
      <c r="D28" s="6">
        <f>D22+D27</f>
        <v>0</v>
      </c>
      <c r="E28" s="6">
        <f>E22+E27</f>
        <v>0</v>
      </c>
      <c r="F28" s="6">
        <f>F22+F27</f>
        <v>0</v>
      </c>
      <c r="G28" s="6">
        <f>G22+G27</f>
        <v>0</v>
      </c>
      <c r="H28" s="6">
        <f>H22+H27</f>
        <v>0</v>
      </c>
    </row>
    <row r="29" spans="1:8" ht="17.25" customHeight="1">
      <c r="A29" s="60" t="s">
        <v>34</v>
      </c>
      <c r="B29" s="52" t="s">
        <v>35</v>
      </c>
      <c r="D29" s="71"/>
      <c r="E29" s="71"/>
      <c r="F29" s="71"/>
      <c r="G29" s="71"/>
      <c r="H29" s="84"/>
    </row>
    <row r="30" spans="1:8" ht="12.75" customHeight="1">
      <c r="A30" s="78"/>
      <c r="B30" s="55" t="s">
        <v>36</v>
      </c>
      <c r="C30" s="55"/>
      <c r="D30" s="78">
        <f>IF(D18-D28&gt;0,D18-D28,0)</f>
        <v>1500</v>
      </c>
      <c r="E30" s="78">
        <f>IF(E18-E28&gt;0,E18-E28,0)</f>
        <v>7500</v>
      </c>
      <c r="F30" s="78">
        <f>IF(F18-F28&gt;0,F18-F28,0)</f>
        <v>5000</v>
      </c>
      <c r="G30" s="78">
        <f>IF(G18-G28&gt;0,G18-G28,0)</f>
        <v>0</v>
      </c>
      <c r="H30" s="78">
        <f>IF(H18-H28&gt;0,H18-H28,0)</f>
        <v>0</v>
      </c>
    </row>
    <row r="31" spans="1:8" ht="17.25" customHeight="1">
      <c r="A31" s="60" t="s">
        <v>37</v>
      </c>
      <c r="B31" s="52" t="s">
        <v>38</v>
      </c>
      <c r="D31" s="71"/>
      <c r="E31" s="71"/>
      <c r="F31" s="71"/>
      <c r="G31" s="71"/>
      <c r="H31" s="65"/>
    </row>
    <row r="32" spans="1:8" ht="12.75" customHeight="1">
      <c r="A32" s="78"/>
      <c r="B32" s="55" t="s">
        <v>158</v>
      </c>
      <c r="C32" s="55"/>
      <c r="D32" s="265">
        <v>0</v>
      </c>
      <c r="E32" s="265">
        <v>0</v>
      </c>
      <c r="F32" s="265">
        <v>0</v>
      </c>
      <c r="G32" s="265">
        <f>ROUND(G30*0.05,2)</f>
        <v>0</v>
      </c>
      <c r="H32" s="265">
        <f>ROUND(H30*0.05,2)</f>
        <v>0</v>
      </c>
    </row>
    <row r="33" spans="1:8" ht="21.9" customHeight="1">
      <c r="A33" s="60" t="s">
        <v>39</v>
      </c>
      <c r="B33" s="52" t="s">
        <v>138</v>
      </c>
      <c r="D33" s="71">
        <f>D30+D32</f>
        <v>1500</v>
      </c>
      <c r="E33" s="71">
        <f>E30+E32</f>
        <v>7500</v>
      </c>
      <c r="F33" s="71">
        <f>F30+F32</f>
        <v>5000</v>
      </c>
      <c r="G33" s="71">
        <f>G30+G32</f>
        <v>0</v>
      </c>
      <c r="H33" s="71">
        <f>H30+H32</f>
        <v>0</v>
      </c>
    </row>
    <row r="34" spans="1:8" ht="8.1" customHeight="1">
      <c r="A34" s="66"/>
      <c r="B34" s="61"/>
      <c r="C34" s="61"/>
      <c r="D34" s="61"/>
      <c r="E34" s="61"/>
      <c r="F34" s="61"/>
      <c r="G34" s="61"/>
      <c r="H34" s="83"/>
    </row>
    <row r="35" spans="1:8">
      <c r="A35" s="44" t="s">
        <v>101</v>
      </c>
      <c r="B35" s="55"/>
      <c r="C35" s="55"/>
      <c r="D35" s="55"/>
      <c r="E35" s="55"/>
      <c r="F35" s="55"/>
      <c r="G35" s="55"/>
      <c r="H35" s="70"/>
    </row>
  </sheetData>
  <sheetProtection algorithmName="SHA-512" hashValue="o0tTdJRS+msMRMGWctyvKdpajYHeiXw3g7c6YCbVJwNEgDds/Y3pJGMFOPWJf9RIbFUEIHo7ZbK0mmfAAUxntA==" saltValue="utKYTspoQBCw5rTpQCM7eA==" spinCount="100000" sheet="1" objects="1" scenarios="1" selectLockedCells="1"/>
  <protectedRanges>
    <protectedRange sqref="D32:H32" name="Range2"/>
    <protectedRange sqref="D17:H17" name="Range1"/>
  </protectedRanges>
  <mergeCells count="1">
    <mergeCell ref="A10:G10"/>
  </mergeCells>
  <phoneticPr fontId="0" type="noConversion"/>
  <printOptions horizontalCentered="1"/>
  <pageMargins left="0.5" right="0.5" top="0.5" bottom="0.5" header="0.5" footer="0.5"/>
  <pageSetup orientation="landscape" r:id="rId1"/>
  <headerFooter alignWithMargins="0">
    <oddHeader>&amp;RSchedule C
Page 1</oddHeader>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7"/>
  <sheetViews>
    <sheetView topLeftCell="A13" zoomScaleNormal="100" workbookViewId="0">
      <selection activeCell="G26" sqref="G26"/>
    </sheetView>
  </sheetViews>
  <sheetFormatPr defaultColWidth="9.109375" defaultRowHeight="11.1" customHeight="1"/>
  <cols>
    <col min="1" max="1" width="7.6640625" style="52" customWidth="1"/>
    <col min="2" max="2" width="2.33203125" style="52" customWidth="1"/>
    <col min="3" max="3" width="31" style="52" customWidth="1"/>
    <col min="4" max="6" width="14.6640625" style="52" customWidth="1"/>
    <col min="7" max="7" width="13.6640625" style="52" customWidth="1"/>
    <col min="8" max="8" width="4.332031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2024</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187</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5" t="s">
        <v>53</v>
      </c>
      <c r="D14" s="242"/>
      <c r="E14" s="269">
        <v>1150</v>
      </c>
      <c r="F14" s="269">
        <v>1200</v>
      </c>
      <c r="G14" s="145" t="s">
        <v>105</v>
      </c>
      <c r="H14" s="82">
        <v>1</v>
      </c>
    </row>
    <row r="15" spans="1:8" ht="21.9" customHeight="1">
      <c r="A15" s="247">
        <v>3190</v>
      </c>
      <c r="B15" s="248"/>
      <c r="C15" s="239"/>
      <c r="D15" s="246"/>
      <c r="E15" s="269"/>
      <c r="F15" s="269"/>
      <c r="G15" s="269"/>
      <c r="H15" s="80">
        <v>2</v>
      </c>
    </row>
    <row r="16" spans="1:8" ht="21.9" customHeight="1">
      <c r="A16" s="247">
        <v>3610</v>
      </c>
      <c r="B16" s="249" t="s">
        <v>106</v>
      </c>
      <c r="C16" s="249" t="s">
        <v>60</v>
      </c>
      <c r="D16" s="246"/>
      <c r="E16" s="269">
        <v>0</v>
      </c>
      <c r="F16" s="269"/>
      <c r="G16" s="269">
        <v>0</v>
      </c>
      <c r="H16" s="80">
        <v>3</v>
      </c>
    </row>
    <row r="17" spans="1:8" ht="21.9" customHeight="1">
      <c r="A17" s="238"/>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3.1" customHeight="1">
      <c r="A20" s="90"/>
      <c r="B20" s="86"/>
      <c r="C20" s="5" t="s">
        <v>131</v>
      </c>
      <c r="D20" s="55"/>
      <c r="E20" s="78">
        <f>SUM(E14:E19)</f>
        <v>1150</v>
      </c>
      <c r="F20" s="78">
        <f>SUM(F14:F19)</f>
        <v>1200</v>
      </c>
      <c r="G20" s="78">
        <f>SUM(G14:G19)</f>
        <v>0</v>
      </c>
      <c r="H20" s="80">
        <v>7</v>
      </c>
    </row>
    <row r="21" spans="1:8" ht="24.9"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3.8">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1.9" customHeight="1">
      <c r="A26" s="270"/>
      <c r="B26" s="240"/>
      <c r="C26" s="241" t="s">
        <v>183</v>
      </c>
      <c r="D26" s="266">
        <v>1150</v>
      </c>
      <c r="E26" s="266">
        <v>1200</v>
      </c>
      <c r="F26" s="266">
        <v>1500</v>
      </c>
      <c r="G26" s="266">
        <v>1500</v>
      </c>
      <c r="H26" s="80">
        <v>8</v>
      </c>
    </row>
    <row r="27" spans="1:8" ht="21.9" customHeight="1">
      <c r="A27" s="238"/>
      <c r="B27" s="250"/>
      <c r="C27" s="271"/>
      <c r="D27" s="266"/>
      <c r="E27" s="266"/>
      <c r="F27" s="266"/>
      <c r="G27" s="266"/>
      <c r="H27" s="80">
        <v>9</v>
      </c>
    </row>
    <row r="28" spans="1:8" ht="21.9" customHeight="1">
      <c r="A28" s="238"/>
      <c r="B28" s="250"/>
      <c r="C28" s="271"/>
      <c r="D28" s="266"/>
      <c r="E28" s="266"/>
      <c r="F28" s="266"/>
      <c r="G28" s="266"/>
      <c r="H28" s="80">
        <v>10</v>
      </c>
    </row>
    <row r="29" spans="1:8" ht="21.9" customHeight="1">
      <c r="A29" s="238"/>
      <c r="B29" s="250"/>
      <c r="C29" s="271"/>
      <c r="D29" s="266"/>
      <c r="E29" s="266"/>
      <c r="F29" s="266"/>
      <c r="G29" s="266"/>
      <c r="H29" s="80">
        <v>11</v>
      </c>
    </row>
    <row r="30" spans="1:8" ht="21.9" customHeight="1">
      <c r="A30" s="238"/>
      <c r="B30" s="250"/>
      <c r="C30" s="271"/>
      <c r="D30" s="266"/>
      <c r="E30" s="266"/>
      <c r="F30" s="266"/>
      <c r="G30" s="266"/>
      <c r="H30" s="80">
        <v>12</v>
      </c>
    </row>
    <row r="31" spans="1:8" ht="24.9" customHeight="1">
      <c r="A31" s="90"/>
      <c r="B31" s="87"/>
      <c r="C31" s="6" t="s">
        <v>146</v>
      </c>
      <c r="D31" s="83">
        <f>SUM(D26:D30)</f>
        <v>1150</v>
      </c>
      <c r="E31" s="83">
        <f>SUM(E26:E30)</f>
        <v>1200</v>
      </c>
      <c r="F31" s="83">
        <f>SUM(F26:F30)</f>
        <v>1500</v>
      </c>
      <c r="G31" s="83">
        <f>SUM(G26:G30)</f>
        <v>1500</v>
      </c>
      <c r="H31" s="80">
        <v>13</v>
      </c>
    </row>
    <row r="32" spans="1:8" ht="24.9" customHeight="1">
      <c r="A32" s="121"/>
      <c r="B32" s="96"/>
      <c r="C32" s="6" t="s">
        <v>142</v>
      </c>
      <c r="D32" s="6">
        <f>E20-D31</f>
        <v>0</v>
      </c>
      <c r="E32" s="96">
        <f>F20-E31</f>
        <v>0</v>
      </c>
      <c r="F32" s="5">
        <f>G20-F31</f>
        <v>-1500</v>
      </c>
      <c r="G32" s="161" t="s">
        <v>73</v>
      </c>
      <c r="H32" s="80">
        <v>14</v>
      </c>
    </row>
    <row r="33" spans="1:8" ht="24.9" customHeight="1">
      <c r="A33" s="5"/>
      <c r="B33" s="73"/>
      <c r="C33" s="96" t="s">
        <v>143</v>
      </c>
      <c r="D33" s="237">
        <v>0</v>
      </c>
      <c r="E33" s="96">
        <f>D36</f>
        <v>0</v>
      </c>
      <c r="F33" s="5">
        <f>E36</f>
        <v>0</v>
      </c>
      <c r="G33" s="6">
        <f>E36</f>
        <v>0</v>
      </c>
      <c r="H33" s="80">
        <v>15</v>
      </c>
    </row>
    <row r="34" spans="1:8" ht="24.9" customHeight="1">
      <c r="A34" s="100">
        <v>3999</v>
      </c>
      <c r="B34" s="73"/>
      <c r="C34" s="96" t="s">
        <v>144</v>
      </c>
      <c r="D34" s="237"/>
      <c r="E34" s="237"/>
      <c r="F34" s="237"/>
      <c r="G34" s="237"/>
      <c r="H34" s="80">
        <v>16</v>
      </c>
    </row>
    <row r="35" spans="1:8" ht="24.9" customHeight="1">
      <c r="A35" s="100">
        <v>4999</v>
      </c>
      <c r="B35" s="73"/>
      <c r="C35" s="96" t="s">
        <v>147</v>
      </c>
      <c r="D35" s="237"/>
      <c r="E35" s="237"/>
      <c r="F35" s="237"/>
      <c r="G35" s="237"/>
      <c r="H35" s="80">
        <v>17</v>
      </c>
    </row>
    <row r="36" spans="1:8" ht="24.9" customHeight="1">
      <c r="A36" s="5"/>
      <c r="B36" s="70"/>
      <c r="C36" s="55" t="s">
        <v>145</v>
      </c>
      <c r="D36" s="78">
        <f>D32+D33+D34-D35</f>
        <v>0</v>
      </c>
      <c r="E36" s="78">
        <f>E32+E33+E34-E35</f>
        <v>0</v>
      </c>
      <c r="F36" s="78">
        <f>F32+F33+F34-F35</f>
        <v>-1500</v>
      </c>
      <c r="G36" s="161" t="s">
        <v>73</v>
      </c>
      <c r="H36" s="80">
        <v>18</v>
      </c>
    </row>
    <row r="37" spans="1:8" ht="30" customHeight="1">
      <c r="A37" s="5" t="s">
        <v>133</v>
      </c>
      <c r="B37" s="96"/>
      <c r="C37" s="96"/>
      <c r="D37" s="96"/>
      <c r="E37" s="96"/>
      <c r="F37" s="96"/>
      <c r="G37" s="96"/>
      <c r="H37" s="82"/>
    </row>
  </sheetData>
  <sheetProtection algorithmName="SHA-512" hashValue="qTQUkGw4pFYX0PgD33iyYImM04QSNOf4yvVRxx7suyYwys35Uz3b9uxg2K2MYiSpcCsAenljM4zEWVJM8RLnEg==" saltValue="/4/fY5UhAVarpPUpgLpBnA==" spinCount="100000" sheet="1" objects="1" scenarios="1" selectLockedCells="1"/>
  <protectedRanges>
    <protectedRange sqref="D34:G35" name="Range6"/>
    <protectedRange sqref="D33" name="Range5"/>
    <protectedRange sqref="A26:G30" name="Range4"/>
    <protectedRange sqref="G15:G19 A14:A19 D14:F19 B14:C14 B15 B16:C19" name="Range2"/>
    <protectedRange sqref="A7" name="Range1"/>
  </protectedRanges>
  <mergeCells count="2">
    <mergeCell ref="A6:G6"/>
    <mergeCell ref="A7:C7"/>
  </mergeCells>
  <phoneticPr fontId="0" type="noConversion"/>
  <printOptions horizontalCentered="1"/>
  <pageMargins left="0.5" right="0.25" top="0.5" bottom="0.3" header="0.5" footer="0.3"/>
  <pageSetup scale="97" orientation="portrait" r:id="rId1"/>
  <headerFooter alignWithMargins="0">
    <oddHeader>&amp;RSchedule C
Page 2</oddHead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7"/>
  <sheetViews>
    <sheetView topLeftCell="A18" zoomScaleNormal="100" workbookViewId="0">
      <selection activeCell="F26" sqref="F26"/>
    </sheetView>
  </sheetViews>
  <sheetFormatPr defaultColWidth="9.109375" defaultRowHeight="11.1" customHeight="1"/>
  <cols>
    <col min="1" max="1" width="7.6640625" style="52" customWidth="1"/>
    <col min="2" max="2" width="2.33203125" style="52" customWidth="1"/>
    <col min="3" max="3" width="31" style="52" customWidth="1"/>
    <col min="4" max="6" width="14.6640625" style="52" customWidth="1"/>
    <col min="7" max="7" width="13.6640625" style="52" customWidth="1"/>
    <col min="8" max="8" width="4.33203125" style="52" customWidth="1"/>
    <col min="9" max="16384" width="9.109375" style="52"/>
  </cols>
  <sheetData>
    <row r="1" spans="1:8" customFormat="1" ht="13.2">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2024</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188</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2022</v>
      </c>
      <c r="F11" s="144">
        <f>D4-1</f>
        <v>2023</v>
      </c>
      <c r="G11" s="144">
        <f>D4</f>
        <v>2024</v>
      </c>
      <c r="H11" s="71"/>
    </row>
    <row r="12" spans="1:8" ht="5.0999999999999996" customHeight="1">
      <c r="A12" s="132"/>
      <c r="B12" s="138"/>
      <c r="C12" s="131"/>
      <c r="D12" s="120"/>
      <c r="E12" s="120"/>
      <c r="F12" s="149"/>
      <c r="G12" s="120"/>
      <c r="H12" s="78"/>
    </row>
    <row r="13" spans="1:8" ht="21.9" customHeight="1">
      <c r="A13" s="130">
        <v>3100</v>
      </c>
      <c r="B13" s="79"/>
      <c r="C13" s="112" t="s">
        <v>109</v>
      </c>
      <c r="D13" s="166"/>
      <c r="E13" s="136"/>
      <c r="F13" s="165"/>
      <c r="G13" s="166"/>
      <c r="H13" s="70"/>
    </row>
    <row r="14" spans="1:8" ht="21.9" customHeight="1">
      <c r="A14" s="243" t="s">
        <v>52</v>
      </c>
      <c r="B14" s="244"/>
      <c r="C14" s="245" t="s">
        <v>53</v>
      </c>
      <c r="D14" s="242"/>
      <c r="E14" s="269">
        <v>1674</v>
      </c>
      <c r="F14" s="269">
        <v>2000</v>
      </c>
      <c r="G14" s="145" t="s">
        <v>105</v>
      </c>
      <c r="H14" s="82">
        <v>1</v>
      </c>
    </row>
    <row r="15" spans="1:8" ht="21.9" customHeight="1">
      <c r="A15" s="247">
        <v>3190</v>
      </c>
      <c r="B15" s="248"/>
      <c r="C15" s="249" t="s">
        <v>106</v>
      </c>
      <c r="D15" s="246"/>
      <c r="E15" s="269"/>
      <c r="F15" s="269"/>
      <c r="G15" s="269"/>
      <c r="H15" s="80">
        <v>2</v>
      </c>
    </row>
    <row r="16" spans="1:8" ht="21.9" customHeight="1">
      <c r="A16" s="247">
        <v>3610</v>
      </c>
      <c r="B16" s="246"/>
      <c r="C16" s="249" t="s">
        <v>60</v>
      </c>
      <c r="D16" s="246"/>
      <c r="E16" s="269"/>
      <c r="F16" s="269"/>
      <c r="G16" s="269"/>
      <c r="H16" s="80">
        <v>3</v>
      </c>
    </row>
    <row r="17" spans="1:8" ht="21.9" customHeight="1">
      <c r="A17" s="238"/>
      <c r="B17" s="250"/>
      <c r="C17" s="249"/>
      <c r="D17" s="246"/>
      <c r="E17" s="269"/>
      <c r="F17" s="269"/>
      <c r="G17" s="269"/>
      <c r="H17" s="80">
        <v>4</v>
      </c>
    </row>
    <row r="18" spans="1:8" ht="21.9" customHeight="1">
      <c r="A18" s="249"/>
      <c r="B18" s="246"/>
      <c r="C18" s="249"/>
      <c r="D18" s="246"/>
      <c r="E18" s="269"/>
      <c r="F18" s="269"/>
      <c r="G18" s="269"/>
      <c r="H18" s="80">
        <v>5</v>
      </c>
    </row>
    <row r="19" spans="1:8" ht="21.9" customHeight="1">
      <c r="A19" s="249"/>
      <c r="B19" s="246"/>
      <c r="C19" s="249"/>
      <c r="D19" s="242"/>
      <c r="E19" s="269"/>
      <c r="F19" s="269"/>
      <c r="G19" s="269"/>
      <c r="H19" s="80">
        <v>6</v>
      </c>
    </row>
    <row r="20" spans="1:8" ht="23.1" customHeight="1">
      <c r="A20" s="90"/>
      <c r="B20" s="86"/>
      <c r="C20" s="5" t="s">
        <v>131</v>
      </c>
      <c r="D20" s="55"/>
      <c r="E20" s="78">
        <f>SUM(E14:E19)</f>
        <v>1674</v>
      </c>
      <c r="F20" s="78">
        <f>SUM(F14:F19)</f>
        <v>2000</v>
      </c>
      <c r="G20" s="78">
        <f>SUM(G14:G19)</f>
        <v>0</v>
      </c>
      <c r="H20" s="80">
        <v>7</v>
      </c>
    </row>
    <row r="21" spans="1:8" ht="24.9"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3.8">
      <c r="A23" s="123" t="s">
        <v>47</v>
      </c>
      <c r="B23" s="109"/>
      <c r="C23" s="139" t="s">
        <v>67</v>
      </c>
      <c r="D23" s="144" t="s">
        <v>107</v>
      </c>
      <c r="E23" s="144" t="s">
        <v>107</v>
      </c>
      <c r="F23" s="144" t="s">
        <v>69</v>
      </c>
      <c r="G23" s="144" t="s">
        <v>139</v>
      </c>
      <c r="H23" s="71"/>
    </row>
    <row r="24" spans="1:8" ht="12.75" customHeight="1">
      <c r="A24" s="141"/>
      <c r="B24" s="142"/>
      <c r="C24" s="71"/>
      <c r="D24" s="144">
        <f>D4-2</f>
        <v>2022</v>
      </c>
      <c r="E24" s="150">
        <f>D4-1</f>
        <v>2023</v>
      </c>
      <c r="F24" s="144"/>
      <c r="G24" s="144">
        <f>D4</f>
        <v>2024</v>
      </c>
      <c r="H24" s="71"/>
    </row>
    <row r="25" spans="1:8" ht="5.0999999999999996" customHeight="1">
      <c r="A25" s="132"/>
      <c r="B25" s="138"/>
      <c r="C25" s="122"/>
      <c r="D25" s="120"/>
      <c r="E25" s="149"/>
      <c r="F25" s="120"/>
      <c r="G25" s="120"/>
      <c r="H25" s="78"/>
    </row>
    <row r="26" spans="1:8" ht="21.9" customHeight="1">
      <c r="A26" s="270"/>
      <c r="B26" s="240"/>
      <c r="C26" s="241" t="s">
        <v>189</v>
      </c>
      <c r="D26" s="266">
        <v>1674</v>
      </c>
      <c r="E26" s="266">
        <v>2000</v>
      </c>
      <c r="F26" s="266">
        <v>7500</v>
      </c>
      <c r="G26" s="266">
        <v>7500</v>
      </c>
      <c r="H26" s="80">
        <v>8</v>
      </c>
    </row>
    <row r="27" spans="1:8" ht="21.9" customHeight="1">
      <c r="A27" s="238"/>
      <c r="B27" s="250"/>
      <c r="C27" s="271"/>
      <c r="D27" s="266"/>
      <c r="E27" s="266"/>
      <c r="F27" s="266"/>
      <c r="G27" s="266"/>
      <c r="H27" s="80">
        <v>9</v>
      </c>
    </row>
    <row r="28" spans="1:8" ht="21.9" customHeight="1">
      <c r="A28" s="238"/>
      <c r="B28" s="250"/>
      <c r="C28" s="271"/>
      <c r="D28" s="266"/>
      <c r="E28" s="266"/>
      <c r="F28" s="266"/>
      <c r="G28" s="266"/>
      <c r="H28" s="80">
        <v>10</v>
      </c>
    </row>
    <row r="29" spans="1:8" ht="21.9" customHeight="1">
      <c r="A29" s="238"/>
      <c r="B29" s="250"/>
      <c r="C29" s="271"/>
      <c r="D29" s="266"/>
      <c r="E29" s="266"/>
      <c r="F29" s="266"/>
      <c r="G29" s="266"/>
      <c r="H29" s="80">
        <v>11</v>
      </c>
    </row>
    <row r="30" spans="1:8" ht="21.9" customHeight="1">
      <c r="A30" s="238"/>
      <c r="B30" s="250"/>
      <c r="C30" s="271"/>
      <c r="D30" s="266"/>
      <c r="E30" s="266"/>
      <c r="F30" s="266"/>
      <c r="G30" s="266"/>
      <c r="H30" s="80">
        <v>12</v>
      </c>
    </row>
    <row r="31" spans="1:8" ht="24.9" customHeight="1">
      <c r="A31" s="90"/>
      <c r="B31" s="87"/>
      <c r="C31" s="6" t="s">
        <v>146</v>
      </c>
      <c r="D31" s="83">
        <f>SUM(D26:D30)</f>
        <v>1674</v>
      </c>
      <c r="E31" s="83">
        <f>SUM(E26:E30)</f>
        <v>2000</v>
      </c>
      <c r="F31" s="83">
        <f>SUM(F26:F30)</f>
        <v>7500</v>
      </c>
      <c r="G31" s="83">
        <f>SUM(G26:G30)</f>
        <v>7500</v>
      </c>
      <c r="H31" s="80">
        <v>13</v>
      </c>
    </row>
    <row r="32" spans="1:8" ht="24.9" customHeight="1">
      <c r="A32" s="121"/>
      <c r="B32" s="96"/>
      <c r="C32" s="6" t="s">
        <v>142</v>
      </c>
      <c r="D32" s="6">
        <f>E20-D31</f>
        <v>0</v>
      </c>
      <c r="E32" s="96">
        <f>F20-E31</f>
        <v>0</v>
      </c>
      <c r="F32" s="5">
        <f>G20-F31</f>
        <v>-7500</v>
      </c>
      <c r="G32" s="161" t="s">
        <v>73</v>
      </c>
      <c r="H32" s="80">
        <v>14</v>
      </c>
    </row>
    <row r="33" spans="1:8" ht="24.9" customHeight="1">
      <c r="A33" s="5"/>
      <c r="B33" s="73"/>
      <c r="C33" s="96" t="s">
        <v>143</v>
      </c>
      <c r="D33" s="237"/>
      <c r="E33" s="96">
        <f>D36</f>
        <v>0</v>
      </c>
      <c r="F33" s="5">
        <f>E36</f>
        <v>0</v>
      </c>
      <c r="G33" s="6">
        <f>E36</f>
        <v>0</v>
      </c>
      <c r="H33" s="80">
        <v>15</v>
      </c>
    </row>
    <row r="34" spans="1:8" ht="24.9" customHeight="1">
      <c r="A34" s="100">
        <v>3999</v>
      </c>
      <c r="B34" s="73"/>
      <c r="C34" s="96" t="s">
        <v>144</v>
      </c>
      <c r="D34" s="237"/>
      <c r="E34" s="237"/>
      <c r="F34" s="237"/>
      <c r="G34" s="237"/>
      <c r="H34" s="80">
        <v>16</v>
      </c>
    </row>
    <row r="35" spans="1:8" ht="24.9" customHeight="1">
      <c r="A35" s="100">
        <v>4999</v>
      </c>
      <c r="B35" s="73"/>
      <c r="C35" s="96" t="s">
        <v>147</v>
      </c>
      <c r="D35" s="237"/>
      <c r="E35" s="237"/>
      <c r="F35" s="237"/>
      <c r="G35" s="237"/>
      <c r="H35" s="80">
        <v>17</v>
      </c>
    </row>
    <row r="36" spans="1:8" ht="24.9" customHeight="1">
      <c r="A36" s="5"/>
      <c r="B36" s="70"/>
      <c r="C36" s="55" t="s">
        <v>145</v>
      </c>
      <c r="D36" s="78">
        <f>D32+D33+D34-D35</f>
        <v>0</v>
      </c>
      <c r="E36" s="78">
        <f>E32+E33+E34-E35</f>
        <v>0</v>
      </c>
      <c r="F36" s="78">
        <f>F32+F33+F34-F35</f>
        <v>-7500</v>
      </c>
      <c r="G36" s="161" t="s">
        <v>73</v>
      </c>
      <c r="H36" s="80">
        <v>18</v>
      </c>
    </row>
    <row r="37" spans="1:8" ht="30" customHeight="1">
      <c r="A37" s="5" t="s">
        <v>133</v>
      </c>
      <c r="B37" s="96"/>
      <c r="C37" s="96"/>
      <c r="D37" s="96"/>
      <c r="E37" s="96"/>
      <c r="F37" s="96"/>
      <c r="G37" s="96"/>
      <c r="H37" s="82"/>
    </row>
  </sheetData>
  <sheetProtection algorithmName="SHA-512" hashValue="atgt80058r/Ye59e0U9zaObVEd2Y4lsiDMR9e2oYuGTN1ahKvevvtkcWT3wkkMS0bXV/ElTqnNW/Rq6Q3hUHrA==" saltValue="nAKeSm5wxPFTDbzs9rE3fA==" spinCount="100000" sheet="1" objects="1" scenarios="1" selectLockedCells="1"/>
  <protectedRanges>
    <protectedRange sqref="D33:D35 E34:G35" name="Range5"/>
    <protectedRange sqref="A26:G30" name="Range4"/>
    <protectedRange sqref="A14:F19 G15:G19" name="Range2"/>
    <protectedRange sqref="A7" name="Range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3</oddHeader>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Page 2</vt:lpstr>
      <vt:lpstr>Page 3</vt:lpstr>
      <vt:lpstr>Page 4</vt:lpstr>
      <vt:lpstr>Page 5</vt:lpstr>
      <vt:lpstr>Page 6</vt:lpstr>
      <vt:lpstr>Page 7</vt:lpstr>
      <vt:lpstr>Page 8</vt:lpstr>
      <vt:lpstr>Page 8 (2)</vt:lpstr>
      <vt:lpstr>Page 8 (3)</vt:lpstr>
      <vt:lpstr>Page 8 (4)</vt:lpstr>
      <vt:lpstr>Page 8 (5)</vt:lpstr>
      <vt:lpstr>Page 9</vt:lpstr>
      <vt:lpstr>Page 10</vt:lpstr>
      <vt:lpstr>Page 10 (2)</vt:lpstr>
      <vt:lpstr>Page 10 (3)</vt:lpstr>
      <vt:lpstr>Page 10 (4)</vt:lpstr>
      <vt:lpstr>Page 10 (5)</vt:lpstr>
      <vt:lpstr>Page 10 (6)</vt:lpstr>
    </vt:vector>
  </TitlesOfParts>
  <Company>SAO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bkruckenberg</dc:creator>
  <cp:lastModifiedBy>City of Grandin</cp:lastModifiedBy>
  <cp:lastPrinted>2022-08-10T12:49:21Z</cp:lastPrinted>
  <dcterms:created xsi:type="dcterms:W3CDTF">2001-06-14T21:06:29Z</dcterms:created>
  <dcterms:modified xsi:type="dcterms:W3CDTF">2023-08-16T20:08:07Z</dcterms:modified>
</cp:coreProperties>
</file>